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Ф-3.1" sheetId="7" r:id="rId7"/>
    <sheet name="Ф-3.2" sheetId="8" r:id="rId8"/>
    <sheet name="Ф-3.3" sheetId="9" r:id="rId9"/>
    <sheet name="Ф-3.4" sheetId="10" r:id="rId10"/>
    <sheet name="Ф-3.9" sheetId="11" r:id="rId11"/>
    <sheet name="Ф-3.10" sheetId="12" r:id="rId12"/>
    <sheet name="Ссылки на публикации" sheetId="13" r:id="rId13"/>
    <sheet name="Проверка" sheetId="14" r:id="rId14"/>
  </sheets>
  <definedNames>
    <definedName name="_xlfn.IFERROR" hidden="1">#NAME?</definedName>
    <definedName name="B_FIO">'Титульный'!$F$36</definedName>
    <definedName name="B_POST">'Титульный'!$F$37</definedName>
    <definedName name="CHECK_RNG">'Проверка'!$E$12:$G$13</definedName>
    <definedName name="ChTitArr">'TSheet'!$B$16:$B$37</definedName>
    <definedName name="COMPANY">'Титульный'!$F$14</definedName>
    <definedName name="EXE_EMAIL">'Титульный'!$F$43</definedName>
    <definedName name="EXE_FIO">'Титульный'!$F$40</definedName>
    <definedName name="EXE_PHONE">'Титульный'!$F$42</definedName>
    <definedName name="EXE_POST">'Титульный'!$F$41</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'SheetOrgReestr'!$A$2:$E$47</definedName>
    <definedName name="Mth_Count_0">'TSheet'!$J$3</definedName>
    <definedName name="NET_TARIFA">'TSheet'!$A$60:$J$60</definedName>
    <definedName name="OR_REFRESH_DATE" localSheetId="5">'Титульный'!$F$12</definedName>
    <definedName name="ORG_REESTR_TEMP_LIST">'OrgReestrTemp'!$A$2:$E$23</definedName>
    <definedName name="PAddress">'Титульный'!$F$33</definedName>
    <definedName name="Paper">'TSheet'!$M$2</definedName>
    <definedName name="PCOMPANY" localSheetId="0">'TSheet'!$C$6</definedName>
    <definedName name="Period_name_0">'TSheet'!$G$3</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5" localSheetId="6">'Ф-3.1'!$E$11:$J$20</definedName>
    <definedName name="SCOPE_LOAD_5" localSheetId="8">'Ф-3.3'!$E$11:$H$19</definedName>
    <definedName name="SCOPE_LOAD_5">'Ф-3.4'!$E$12:$H$18</definedName>
    <definedName name="ShChkRng">'TSheet'!$I$2:$I$15</definedName>
    <definedName name="T_PUBL">'Титульный'!$F$26</definedName>
    <definedName name="T_RNG_1">'Титульный'!$F$27</definedName>
    <definedName name="T_RNG_2">'Титульный'!$F$28</definedName>
    <definedName name="T_RNG_3">'Титульный'!$F$29</definedName>
    <definedName name="TARIF">'TSheet'!$V$2:$V$3</definedName>
    <definedName name="UAddress">'Титульный'!$F$32</definedName>
    <definedName name="VERSION">'TSheet'!$C$4</definedName>
    <definedName name="YEAR_PERIOD">'Титульный'!$F$23</definedName>
    <definedName name="Вид_деят">'TSheet'!$K$2:$K$3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12">'Ссылки на публикации'!$D$4:$J$26</definedName>
    <definedName name="_xlnm.Print_Area" localSheetId="5">'Титульный'!$D$4:$H$44</definedName>
    <definedName name="_xlnm.Print_Area" localSheetId="6">'Ф-3.1'!$D$4:$K$33</definedName>
    <definedName name="_xlnm.Print_Area" localSheetId="11">'Ф-3.10'!$D$4:$H$17</definedName>
    <definedName name="_xlnm.Print_Area" localSheetId="7">'Ф-3.2'!$D$4:$I$26</definedName>
    <definedName name="_xlnm.Print_Area" localSheetId="8">'Ф-3.3'!$D$4:$I$23</definedName>
    <definedName name="_xlnm.Print_Area" localSheetId="9">'Ф-3.4'!$D$4:$I$22</definedName>
    <definedName name="_xlnm.Print_Area" localSheetId="10">'Ф-3.9'!$D$4:$G$15</definedName>
  </definedNames>
  <calcPr fullCalcOnLoad="1"/>
</workbook>
</file>

<file path=xl/comments10.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4"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comments7.xml><?xml version="1.0" encoding="utf-8"?>
<comments xmlns="http://schemas.openxmlformats.org/spreadsheetml/2006/main">
  <authors>
    <author>aguart</author>
  </authors>
  <commentList>
    <comment ref="G13" authorId="0">
      <text>
        <r>
          <rPr>
            <b/>
            <sz val="8"/>
            <rFont val="Tahoma"/>
            <family val="2"/>
          </rPr>
          <t xml:space="preserve">Основной государственный регистрационный номер.
</t>
        </r>
      </text>
    </comment>
    <comment ref="G14" authorId="0">
      <text>
        <r>
          <rPr>
            <b/>
            <sz val="8"/>
            <rFont val="Tahoma"/>
            <family val="2"/>
          </rPr>
          <t>Дата присвоения основного государственного регистрационного номера.</t>
        </r>
      </text>
    </comment>
    <comment ref="G15" authorId="0">
      <text>
        <r>
          <rPr>
            <b/>
            <sz val="8"/>
            <rFont val="Tahoma"/>
            <family val="2"/>
          </rPr>
          <t>Наименование органа, принявшего решение о регистрации, в соответствии со свидетельством о государственной регистрации в качестве юридического лица.</t>
        </r>
      </text>
    </comment>
  </commentList>
</comments>
</file>

<file path=xl/comments8.xml><?xml version="1.0" encoding="utf-8"?>
<comments xmlns="http://schemas.openxmlformats.org/spreadsheetml/2006/main">
  <authors>
    <author>aguart</author>
  </authors>
  <commentList>
    <comment ref="G14" authorId="0">
      <text>
        <r>
          <rPr>
            <b/>
            <sz val="8"/>
            <rFont val="Tahoma"/>
            <family val="2"/>
          </rPr>
          <t>Дата решения об утверждении тарифа на подключение к централизованной системе водоотведения.</t>
        </r>
      </text>
    </comment>
    <comment ref="G15" authorId="0">
      <text>
        <r>
          <rPr>
            <b/>
            <sz val="8"/>
            <rFont val="Tahoma"/>
            <family val="2"/>
          </rPr>
          <t>Номер решения об утверждении тарифа на подключение к централизованной системе водоотведения.</t>
        </r>
      </text>
    </comment>
  </commentList>
</comments>
</file>

<file path=xl/comments9.xml><?xml version="1.0" encoding="utf-8"?>
<comments xmlns="http://schemas.openxmlformats.org/spreadsheetml/2006/main">
  <authors>
    <author>aguart</author>
  </authors>
  <commentList>
    <comment ref="G11"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2"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sharedStrings.xml><?xml version="1.0" encoding="utf-8"?>
<sst xmlns="http://schemas.openxmlformats.org/spreadsheetml/2006/main" count="610" uniqueCount="434">
  <si>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</si>
  <si>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</si>
  <si>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</si>
  <si>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</si>
  <si>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</si>
  <si>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</si>
  <si>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</si>
  <si>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</si>
  <si>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</si>
  <si>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</si>
  <si>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</si>
  <si>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</si>
  <si>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</si>
  <si>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</si>
  <si>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</si>
  <si>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</si>
  <si>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</si>
  <si>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</si>
  <si>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</si>
  <si>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</si>
  <si>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</si>
  <si>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</si>
  <si>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</si>
  <si>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</si>
  <si>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</si>
  <si>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</si>
  <si>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</si>
  <si>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</si>
  <si>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</si>
  <si>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</si>
  <si>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</si>
  <si>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"Морской порт Санкт-Петербург"</t>
  </si>
  <si>
    <t>7805025346</t>
  </si>
  <si>
    <t>783450001</t>
  </si>
  <si>
    <t>781101001</t>
  </si>
  <si>
    <t>7703591134</t>
  </si>
  <si>
    <t>781943001</t>
  </si>
  <si>
    <t>7811039386</t>
  </si>
  <si>
    <t>997850001</t>
  </si>
  <si>
    <t>780201001</t>
  </si>
  <si>
    <t>781001001</t>
  </si>
  <si>
    <t>780501001</t>
  </si>
  <si>
    <t>ООО "Воздушные ворота северной столицы"</t>
  </si>
  <si>
    <t>7703590927</t>
  </si>
  <si>
    <t>782001001</t>
  </si>
  <si>
    <t>781301001</t>
  </si>
  <si>
    <t>ООО "Фирма "РОСС"</t>
  </si>
  <si>
    <t>7813114617</t>
  </si>
  <si>
    <t>780401001</t>
  </si>
  <si>
    <t>ЗАО "АТЭК"</t>
  </si>
  <si>
    <t>7826135558</t>
  </si>
  <si>
    <t>ЗАО "КировТЭК"</t>
  </si>
  <si>
    <t>ОАО "Аэропорт "Пулково"</t>
  </si>
  <si>
    <t>ОАО "Водтрансприбор"</t>
  </si>
  <si>
    <t>ООО "Эксплуатационная компания "Арго-Сервис"</t>
  </si>
  <si>
    <t>ИНСТРУКЦИЯ ПО ЗАПОЛНЕНИЮ ШАБЛОНА</t>
  </si>
  <si>
    <t>FORMID</t>
  </si>
  <si>
    <t>ГУП "Водоканал Санкт-Петербурга"</t>
  </si>
  <si>
    <t>7830000426</t>
  </si>
  <si>
    <t>7810091320</t>
  </si>
  <si>
    <t>7814010307</t>
  </si>
  <si>
    <t>7811375691</t>
  </si>
  <si>
    <t>7805060502</t>
  </si>
  <si>
    <t>784301001</t>
  </si>
  <si>
    <t>7843300280</t>
  </si>
  <si>
    <t>781601001</t>
  </si>
  <si>
    <t>7804002321</t>
  </si>
  <si>
    <t>781701001</t>
  </si>
  <si>
    <t>Услуги по передаче электрической энергии, Услуги по передаче тепловой энергии, Производство тепловой энергии</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</si>
  <si>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</si>
  <si>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</si>
  <si>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</si>
  <si>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</si>
  <si>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</si>
  <si>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</si>
  <si>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</si>
  <si>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</si>
  <si>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</si>
  <si>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</si>
  <si>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</si>
  <si>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</si>
  <si>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</si>
  <si>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</si>
  <si>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</si>
  <si>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</si>
  <si>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</si>
  <si>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</si>
  <si>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</si>
  <si>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</si>
  <si>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</si>
  <si>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</si>
  <si>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</si>
  <si>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</si>
  <si>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</si>
  <si>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</si>
  <si>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</si>
  <si>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</si>
  <si>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</si>
  <si>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</si>
  <si>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</si>
  <si>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</si>
  <si>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</si>
  <si>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</si>
  <si>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</si>
  <si>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</si>
  <si>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</si>
  <si>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</si>
  <si>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</si>
  <si>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</si>
  <si>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</si>
  <si>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</si>
  <si>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</si>
  <si>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</si>
  <si>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</si>
  <si>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</si>
  <si>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</si>
  <si>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</si>
  <si>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</si>
  <si>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</si>
  <si>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</si>
  <si>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</si>
  <si>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</si>
  <si>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</si>
  <si>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</si>
  <si>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</si>
  <si>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</si>
  <si>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</si>
  <si>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</si>
  <si>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</si>
  <si>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</si>
  <si>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</si>
  <si>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</si>
  <si>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</si>
  <si>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</si>
  <si>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</si>
  <si>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</si>
  <si>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</si>
  <si>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780445015</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</si>
  <si>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</si>
  <si>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</si>
  <si>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</si>
  <si>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</si>
  <si>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</si>
  <si>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</si>
  <si>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</si>
  <si>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</si>
  <si>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</si>
  <si>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</si>
  <si>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</si>
  <si>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</si>
  <si>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</si>
  <si>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</si>
  <si>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</si>
  <si>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</si>
  <si>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</si>
  <si>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</si>
  <si>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</si>
  <si>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</si>
  <si>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</si>
  <si>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</si>
  <si>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</si>
  <si>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</si>
  <si>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</si>
  <si>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</si>
  <si>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</si>
  <si>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</si>
  <si>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</si>
  <si>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</si>
  <si>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</si>
  <si>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</si>
  <si>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</si>
  <si>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</si>
  <si>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1.</t>
  </si>
  <si>
    <t>2.</t>
  </si>
  <si>
    <t>3.</t>
  </si>
  <si>
    <t>4.</t>
  </si>
  <si>
    <t xml:space="preserve">Шаблон Санкт-Петербургского регионального сегмента ЕИАС ФСТ России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</si>
  <si>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</si>
  <si>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</si>
  <si>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</si>
  <si>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</si>
  <si>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</si>
  <si>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</si>
  <si>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</si>
  <si>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</si>
  <si>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</si>
  <si>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</si>
  <si>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</si>
  <si>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</si>
  <si>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</si>
  <si>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</si>
  <si>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</si>
  <si>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</si>
  <si>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F17</t>
  </si>
  <si>
    <t>G17</t>
  </si>
  <si>
    <t>H17</t>
  </si>
  <si>
    <t>Удалить</t>
  </si>
  <si>
    <t>Paper</t>
  </si>
  <si>
    <t>Сайт Комитета по тарифам Санкт-Петербурга</t>
  </si>
  <si>
    <t>Период в заголовке</t>
  </si>
  <si>
    <t>М</t>
  </si>
  <si>
    <t>Д</t>
  </si>
  <si>
    <t>Общая информация. Данные об установленном тарифе на год.</t>
  </si>
  <si>
    <t>VS_VO</t>
  </si>
  <si>
    <t>Вид регулируемой деятельности</t>
  </si>
  <si>
    <t>ЗАО "Агентство "Шушары"</t>
  </si>
  <si>
    <t>7820016970</t>
  </si>
  <si>
    <t>ЗАО "ВКХ "ВодКомХоз"</t>
  </si>
  <si>
    <t>7817319693</t>
  </si>
  <si>
    <t>Услуги по водоотведению, Услуги по очистке сточных вод, Услуги по холодному водоснабжению</t>
  </si>
  <si>
    <t>ЗАО "ГСР Водоканал"</t>
  </si>
  <si>
    <t>7817309159</t>
  </si>
  <si>
    <t>Услуги по очистке сточных вод, Услуги по водоотведению, Услуги по холодному водоснабжению</t>
  </si>
  <si>
    <t>7702707386</t>
  </si>
  <si>
    <t>781343001</t>
  </si>
  <si>
    <t>ООО "ЭКОЛ"</t>
  </si>
  <si>
    <t>7801160351</t>
  </si>
  <si>
    <t>ЗАО "ЭКОПРОМ"</t>
  </si>
  <si>
    <t>7816035716</t>
  </si>
  <si>
    <t>Услуги по очистке сточных вод, Услуги по водоотведению</t>
  </si>
  <si>
    <t>Информация об условиях, на которых осуществляется поставка регулируемых товаров и (или) оказание регулируемых услуг</t>
  </si>
  <si>
    <t>с</t>
  </si>
  <si>
    <t>по</t>
  </si>
  <si>
    <t>5.</t>
  </si>
  <si>
    <t>Добавить информацию о тарифе</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</si>
  <si>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</si>
  <si>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</si>
  <si>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</si>
  <si>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</si>
  <si>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</si>
  <si>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</si>
  <si>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Официальный сайт регулируемой организации в сети “Интернет”</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</si>
  <si>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</si>
  <si>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</si>
  <si>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 xml:space="preserve">Режим работы регулируемой организации </t>
  </si>
  <si>
    <t>Часы работы диспетчерских служб</t>
  </si>
  <si>
    <t>пн.</t>
  </si>
  <si>
    <t>вт.</t>
  </si>
  <si>
    <t>ср.</t>
  </si>
  <si>
    <t>чт.</t>
  </si>
  <si>
    <t>пт.</t>
  </si>
  <si>
    <t>сб.</t>
  </si>
  <si>
    <t>вс.</t>
  </si>
  <si>
    <t>6.</t>
  </si>
  <si>
    <t>7.</t>
  </si>
  <si>
    <t>8.</t>
  </si>
  <si>
    <t>9.</t>
  </si>
  <si>
    <t>10.</t>
  </si>
  <si>
    <t>11.</t>
  </si>
  <si>
    <t>12.</t>
  </si>
  <si>
    <t>Общая информация о регулируемой организации</t>
  </si>
  <si>
    <t>VO.OPENINFO.TARIF.4.178</t>
  </si>
  <si>
    <t>13.</t>
  </si>
  <si>
    <t>Протяженность канализационных сетей (в однотрубном исчислении) (километров)</t>
  </si>
  <si>
    <t>Количество насосных станций (штук)</t>
  </si>
  <si>
    <t>Количество очистных сооружений (штук)</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</si>
  <si>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</si>
  <si>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</si>
  <si>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</si>
  <si>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</si>
  <si>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Ф-3.2</t>
  </si>
  <si>
    <t>Ф-3.1</t>
  </si>
  <si>
    <t>Ф-3.3</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</si>
  <si>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</si>
  <si>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</si>
  <si>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</si>
  <si>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</si>
  <si>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Ф-3.4</t>
  </si>
  <si>
    <t>Наименование органа регулирования, принявшего решение об утверждении тарифа на подключение к централизованной системе водоотведения</t>
  </si>
  <si>
    <t>Реквизиты (дата, номер)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</si>
  <si>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</si>
  <si>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</si>
  <si>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утверждении тарифа на подключение к централизованной системе водоотведения</t>
  </si>
  <si>
    <t>Ф-3.9</t>
  </si>
  <si>
    <t>Ф-3.10</t>
  </si>
  <si>
    <t>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</si>
  <si>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</si>
  <si>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</si>
  <si>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</si>
  <si>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</si>
  <si>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водоотведения</t>
  </si>
  <si>
    <t>Добавить группы потребителей</t>
  </si>
  <si>
    <t>Водоотведение</t>
  </si>
  <si>
    <t>Водоотведение и транспортировка сточных вод</t>
  </si>
  <si>
    <t>Информация о тарифе на водоотведение</t>
  </si>
  <si>
    <t>Информация о тарифах на транспортировку сточных вод</t>
  </si>
  <si>
    <t>Информация о тарифах на подключение к централизованной системе водоотведения</t>
  </si>
  <si>
    <t>Вид регулируемой деятельности (установленные тарифы)</t>
  </si>
  <si>
    <t>Да</t>
  </si>
  <si>
    <t>Тариф</t>
  </si>
  <si>
    <t>Нет</t>
  </si>
  <si>
    <t>Вид регулируемой деятельности (установленные тарифы</t>
  </si>
  <si>
    <t>T_PUBL</t>
  </si>
  <si>
    <t>T_RNG_1</t>
  </si>
  <si>
    <t>T_RNG_2</t>
  </si>
  <si>
    <t>T_RNG_3</t>
  </si>
  <si>
    <t>Тариф на водоотведение</t>
  </si>
  <si>
    <t>Тариф на транспортировку сточных вод</t>
  </si>
  <si>
    <t>Тариф на подключение к централизованной системе водоотведения</t>
  </si>
  <si>
    <t>Период регулирования</t>
  </si>
  <si>
    <t>Журнал "Вестник Комитета по тарифам Санкт-Петербурга"</t>
  </si>
  <si>
    <t>F13</t>
  </si>
  <si>
    <t>Сведения об условиях публичных договоров</t>
  </si>
  <si>
    <t>KIND_ACTIVITY</t>
  </si>
  <si>
    <t>end</t>
  </si>
  <si>
    <t>Тариф на водоотведение не установлен</t>
  </si>
  <si>
    <t>Наименование органа регулирования, принявшего решение об утверждении тарифа на водоотведение</t>
  </si>
  <si>
    <t>Версия 1.2</t>
  </si>
  <si>
    <t>АНО "СПб РС ЕИАС"</t>
  </si>
  <si>
    <t>7839018298</t>
  </si>
  <si>
    <t>783901001</t>
  </si>
  <si>
    <t>Услуги по холодному водоснабжению</t>
  </si>
  <si>
    <t>ГБОУ "Балтийский берег"</t>
  </si>
  <si>
    <t>7825465497</t>
  </si>
  <si>
    <t>784201001</t>
  </si>
  <si>
    <t>Услуги по водоотведению, Услуги по очистке сточных вод</t>
  </si>
  <si>
    <t>7830002575</t>
  </si>
  <si>
    <t>ЗАО "ДОЗ №1"</t>
  </si>
  <si>
    <t>7816061829</t>
  </si>
  <si>
    <t>ОАО "Водотеплоснаб"</t>
  </si>
  <si>
    <t>4703083505</t>
  </si>
  <si>
    <t>470301001</t>
  </si>
  <si>
    <t>7714783092</t>
  </si>
  <si>
    <t>783943001</t>
  </si>
  <si>
    <t>ООО "Зеленый дом"</t>
  </si>
  <si>
    <t>7804099257</t>
  </si>
  <si>
    <t>Услуги по передаче тепловой энергии, Производство тепловой энергии, Реализация теплоносителя, Услуги по горячему водоснабжению</t>
  </si>
  <si>
    <t>ООО "Петербургтеплоэнерго"</t>
  </si>
  <si>
    <t>7838024362</t>
  </si>
  <si>
    <t>ООО "СК-СИГМА"</t>
  </si>
  <si>
    <t>7801583967</t>
  </si>
  <si>
    <t>780101001</t>
  </si>
  <si>
    <t>ООО "Софийский бульвар"</t>
  </si>
  <si>
    <t>7813479657</t>
  </si>
  <si>
    <t>ООО "Степан Разин Девелопмент"</t>
  </si>
  <si>
    <t>7805614870</t>
  </si>
  <si>
    <t>ООО "ТеплоЭнергоВент"</t>
  </si>
  <si>
    <t>7806438628</t>
  </si>
  <si>
    <t>780601001</t>
  </si>
  <si>
    <t>Услуги по горячему водоснабжению, Услуги по передаче тепловой энергии, Производство тепловой энергии, Реализация теплоносителя</t>
  </si>
  <si>
    <t>ООО "Технопарк №1"</t>
  </si>
  <si>
    <t>7841014910</t>
  </si>
  <si>
    <t>784101001</t>
  </si>
  <si>
    <t>ООО "Энергоснаб - Красные Зори"</t>
  </si>
  <si>
    <t>7819025321</t>
  </si>
  <si>
    <t>781901001</t>
  </si>
  <si>
    <t>СПб ГБСУСО "Психоневрологический интернат №6"</t>
  </si>
  <si>
    <t>7827661874</t>
  </si>
  <si>
    <t>ФГБОУ ВПО "СПбГПУ"</t>
  </si>
  <si>
    <t>7804040077</t>
  </si>
  <si>
    <t>4705029366</t>
  </si>
  <si>
    <t>470501001</t>
  </si>
  <si>
    <t>http://gov.spb.ru/gov/otrasl/energ_kom/</t>
  </si>
  <si>
    <t>АО "Главное управление жилищно-коммунального хозяйства"</t>
  </si>
  <si>
    <t>5116000922</t>
  </si>
  <si>
    <t>511601001</t>
  </si>
  <si>
    <t>Услуги по передаче тепловой энергии, Производство тепловой энергии, Услуги по очистке сточных вод, Услуги по водоотведению, Услуги по горячему водоснабжению, Услуги по холодному водоснабжению</t>
  </si>
  <si>
    <t>АО "Гостиница "Туррис"</t>
  </si>
  <si>
    <t>Производство тепловой энергии, Услуги по горячему водоснабжению, Реализация теплоносителя, Услуги по передаче тепловой энергии</t>
  </si>
  <si>
    <t>АО "Интер РАО - Электрогенерация" (филиал "Северо-Западная ТЭЦ")</t>
  </si>
  <si>
    <t>7704784450</t>
  </si>
  <si>
    <t>781443001</t>
  </si>
  <si>
    <t>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 Услуги по водоотведению, Услуги по транспортированию стоков</t>
  </si>
  <si>
    <t>АО "ЛОМО"</t>
  </si>
  <si>
    <t>Производство тепловой энергии, Услуги по передаче тепловой энергии, Услуги по передаче электрической энергии, Реализация теплоносителя, Услуги по горячему водоснабжению, Услуги по холодному водоснабжению, Услуги по очистке сточных вод, Услуги по водоотведению</t>
  </si>
  <si>
    <t>АО "Особые Экономические Зоны"</t>
  </si>
  <si>
    <t>Услуги по водоотведению, Производство тепловой энергии, Услуги по передаче электрической энергии, Услуги по очистке сточных вод, Услуги по передаче тепловой энергии, Услуги по холодному водоснабжению</t>
  </si>
  <si>
    <t>АО "Пролетарский завод"</t>
  </si>
  <si>
    <t>Услуги по горячему водоснабжению, Услуги по холодному водоснабжению, Услуги по передаче тепловой энергии, Производство тепловой энергии, Реализация теплоносителя</t>
  </si>
  <si>
    <t>АО "РЭУ" филиал "Санкт-Петербургский"</t>
  </si>
  <si>
    <t>Услуги по передаче тепловой энергии, Реализация теплоносителя, Услуги по горячему водоснабжению, Производство тепловой энергии</t>
  </si>
  <si>
    <t>АО "Славянка"</t>
  </si>
  <si>
    <t>Услуги по холодному водоснабжению, Услуги по водоотведению, Услуги по очистке сточных вод</t>
  </si>
  <si>
    <t>Услуги по водоотведению, Реализация теплоносителя, Услуги по холодному водоснабжению, Услуги по очистке сточных вод, Производство тепловой энергии, Услуги по передаче тепловой энергии</t>
  </si>
  <si>
    <t>Услуги по передаче тепловой энергии, Услуги по водоотведению, Производство тепловой энергии, Услуги по очистке сточных вод, Услуги по холодному водоснабжению</t>
  </si>
  <si>
    <t>Производство тепловой энергии, Услуги по передаче электрической энергии, Услуги по холодному водоснабжению, Услуги по водоотведению, Услуги по очистке сточных вод, Услуги по передаче тепловой энергии</t>
  </si>
  <si>
    <t>ЗАО "Пансионат "Балтиец"</t>
  </si>
  <si>
    <t>7805093610</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</si>
  <si>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</si>
  <si>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НАО "СВЕЗА Усть-Ижора"</t>
  </si>
  <si>
    <t>7817015769</t>
  </si>
  <si>
    <t>Производство тепловой энергии, Услуги по передаче тепловой энергии, Реализация теплоносителя, Услуги по горячему водоснабжению</t>
  </si>
  <si>
    <t>НАО "Энергетический Альянс"</t>
  </si>
  <si>
    <t>Услуги по передаче тепловой энергии, Услуги по очистке сточных вод, Услуги по водоотведению, Производство тепловой энергии, Услуги по транспортированию стоков, Услуги по холодному водоснабжению</t>
  </si>
  <si>
    <t>Услуги по очистке сточных вод, Услуги по передаче электрической энергии, Реализация теплоносителя, Услуги по передаче тепловой энергии, Услуги по холодному водоснабжению, Производство тепловой энергии, Услуги по водоотведению</t>
  </si>
  <si>
    <t>781401001</t>
  </si>
  <si>
    <t>Услуги по передаче тепловой энергии, Услуги по очистке сточных вод, Производство тепловой энергии, Услуги по водоотведению, Услуги по холодному водоснабжению</t>
  </si>
  <si>
    <t>Услуги по водоотведению, Услуги по передаче тепловой энергии, Реализация теплоносителя, Услуги по холодному водоснабжению, Производство тепловой энергии, Услуги по передаче электрической энергии, Услуги по очистке сточных вод, Речной порт</t>
  </si>
  <si>
    <t>Услуги по холодному водоснабжению, Реализация теплоносителя, Услуги по водоотведению, Услуги по очистке сточных вод, Производство тепловой энергии, Услуги по передаче тепловой энергии</t>
  </si>
  <si>
    <t>ОАО "РЖД" (Октябрьская железная дорога - филиал ОАО "РЖД")</t>
  </si>
  <si>
    <t>783402001</t>
  </si>
  <si>
    <t>ОАО СЗ "Северная верфь"</t>
  </si>
  <si>
    <t>7805034277</t>
  </si>
  <si>
    <t>Услуги по холодному водоснабжению, Услуги по очистке сточных вод, Услуги по водоотведению, Производство тепловой энергии, Услуги по передаче тепловой энергии</t>
  </si>
  <si>
    <t>Реализация теплоносителя, Производство тепловой энергии, Услуги по очистке сточных вод, Услуги по передаче тепловой энергии, Услуги по водоотведению, Услуги по холодному водоснабжению, Услуги по передаче электрической энергии, Аэропорт</t>
  </si>
  <si>
    <t>Реализация теплоносителя, Производство тепловой энергии, Услуги по передаче тепловой энергии, Услуги по горячему водоснабжению</t>
  </si>
  <si>
    <t>Услуги по передаче тепловой энергии, Услуги по горячему водоснабжению, Реализация теплоносителя, Передача тепловой энергии других ЭСО, Производство тепловой энергии</t>
  </si>
  <si>
    <t>Реализация теплоносителя, Услуги по очистке сточных вод, Услуги по холодному водоснабжению, Услуги по передаче тепловой энергии, Услуги по горячему водоснабжению, Производство тепловой энергии, Услуги по водоотведению</t>
  </si>
  <si>
    <t>Производство тепловой энергии, Услуги по передаче тепловой энергии, Услуги по горячему водоснабжению</t>
  </si>
  <si>
    <t>ООО "ТЕПЛОЭНЕРГО"</t>
  </si>
  <si>
    <t>7802853013</t>
  </si>
  <si>
    <t>Услуги по горячему водоснабжению, Услуги по передаче тепловой энергии, Производство тепловой энергии</t>
  </si>
  <si>
    <t>Услуги по передаче тепловой энергии, Производство тепловой энергии, Услуги по горячему водоснабжению</t>
  </si>
  <si>
    <t>Услуги по передаче тепловой энергии, Производство тепловой энергии, Реализация теплоносителя, Услуги по очистке сточных вод, Передача тепловой энергии других ЭСО, Услуги по водоотведению</t>
  </si>
  <si>
    <t>Услуги по транспортированию стоков, Услуги по очистке сточных вод, Услуги по холодному водоснабжению, Услуги по водоотведению</t>
  </si>
  <si>
    <t>Услуги по холодному водоснабжению, Услуги по водоотведению, Услуги по передаче тепловой энергии, Производство тепловой энергии, Услуги по очистке сточных вод</t>
  </si>
  <si>
    <t>Услуги по водоотведению, Услуги по очистке сточных вод, Услуги по транспортированию стоков</t>
  </si>
  <si>
    <t>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 Услуги по передаче электрической энергии, Наземный маршрутный транспорт и метрополитен</t>
  </si>
  <si>
    <t>Филиал "Невский водопровод" АО "ЛОКС"</t>
  </si>
  <si>
    <t xml:space="preserve"> Реестр организаций обновлен:01.12.2015 16:21:32</t>
  </si>
  <si>
    <t>Услуги по транспортировке сточных вод</t>
  </si>
  <si>
    <t>Тариф на подключение к централизованной системе водоотведения не установлен</t>
  </si>
  <si>
    <t>Гуменюк Петр Петрович</t>
  </si>
  <si>
    <t>Директор филиала</t>
  </si>
  <si>
    <t>Левушкина Елена Петровна</t>
  </si>
  <si>
    <t>Начальник ФЭО</t>
  </si>
  <si>
    <t>8(812) 406-73-78</t>
  </si>
  <si>
    <t>peo@sztec.ru</t>
  </si>
  <si>
    <t>1117746460358</t>
  </si>
  <si>
    <t>15.06.2011</t>
  </si>
  <si>
    <t>Межрайонная инспекция Федеральной налоговой службы №46 по г.Москве</t>
  </si>
  <si>
    <t>РФ, 119435, г.Москва, Большая Пироговская ул., дом.27, стр.1</t>
  </si>
  <si>
    <t>(812) 406-76-76, доб.279, 494-31-04</t>
  </si>
  <si>
    <t>www.sztec.ru</t>
  </si>
  <si>
    <t>delo@sztec.ru</t>
  </si>
  <si>
    <t>c 00:00 до 23:59</t>
  </si>
  <si>
    <t>Услуги по водоотведению и транспортировке стоков</t>
  </si>
  <si>
    <t>нет</t>
  </si>
  <si>
    <t>119435, Москва, ул. Большая Пироговская, д. 27, стр.1</t>
  </si>
  <si>
    <t>197229, Санкт-Петербург, пос.Ольгино, 3-я Конная Лахта, д.34</t>
  </si>
  <si>
    <t>Публикация в печатном издании (форма 3.3) :</t>
  </si>
  <si>
    <t>1.По договору водоотведения от  26.06.2015 г.  № 34-862338-ПП-ВО с  ГУП "Водоканал Санкт-Петербурга"  и соглашению от 03.09.2015 № 1 к договору   №34-862338-ПП-ВО  между  ГУП "Водоканал Санкт-Петербурга", ООО "Аптека Радуга Недвижимость" и филиалом "Северо-Западная ТЭЦ" АО «Интер РАО - Электрогенерация».                                                                                                                   2.Комитетом по тарифам Санкт-Петербурга на 2016 год   установлен тариф  на транспортировку сточных вод  в размере с 01.01.2016 по 30.06.2016 - 1,94 руб/куб.м.; с 01.07.2016 по 31.12.2016 - 1,94 руб/куб.м.</t>
  </si>
  <si>
    <t>журнал "Вестник Комитета по тарифам Санкт-Петербурга" выпуск № 11 от 30.11.2015 г.</t>
  </si>
  <si>
    <t xml:space="preserve"> выпуск № 11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</si>
</sst>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7">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u val="single"/>
      <sz val="9"/>
      <color indexed="9"/>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u val="single"/>
      <sz val="9"/>
      <color theme="0"/>
      <name val="Tahom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gray0625">
        <fgColor theme="0" tint="-0.24993999302387238"/>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22"/>
        <bgColor indexed="64"/>
      </patternFill>
    </fill>
    <fill>
      <patternFill patternType="gray0625">
        <fgColor indexed="55"/>
      </patternFill>
    </fill>
    <fill>
      <patternFill patternType="solid">
        <fgColor rgb="FFCCFFCC"/>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medium"/>
      <top style="thin"/>
      <bottom style="medium"/>
    </border>
    <border>
      <left style="medium"/>
      <right style="thin">
        <color theme="1" tint="0.49998000264167786"/>
      </right>
      <top>
        <color indexed="63"/>
      </top>
      <bottom>
        <color indexed="63"/>
      </bottom>
    </border>
    <border>
      <left>
        <color indexed="63"/>
      </left>
      <right style="thin">
        <color theme="1" tint="0.49998000264167786"/>
      </right>
      <top style="thin">
        <color theme="1" tint="0.49998000264167786"/>
      </top>
      <bottom style="thin">
        <color theme="1" tint="0.49998000264167786"/>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medium"/>
      <top style="medium"/>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color indexed="63"/>
      </top>
      <bottom>
        <color indexed="63"/>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medium"/>
      <bottom style="thin"/>
    </border>
    <border>
      <left/>
      <right/>
      <top style="medium"/>
      <bottom style="thin"/>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top style="thin"/>
      <bottom style="medium"/>
    </border>
    <border>
      <left style="medium"/>
      <right style="thin"/>
      <top style="thin"/>
      <bottom>
        <color indexed="63"/>
      </bottom>
    </border>
    <border>
      <left/>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lignment/>
      <protection/>
    </xf>
    <xf numFmtId="0" fontId="49"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5" fillId="32" borderId="0" applyNumberFormat="0" applyBorder="0" applyAlignment="0" applyProtection="0"/>
  </cellStyleXfs>
  <cellXfs count="422">
    <xf numFmtId="0" fontId="0" fillId="0" borderId="0" xfId="0" applyAlignment="1">
      <alignment/>
    </xf>
    <xf numFmtId="0" fontId="0" fillId="0" borderId="0" xfId="0" applyFont="1" applyAlignment="1">
      <alignment/>
    </xf>
    <xf numFmtId="0" fontId="56" fillId="0" borderId="0" xfId="59" applyFont="1" applyFill="1" applyAlignment="1" applyProtection="1">
      <alignment horizontal="left" vertical="center" wrapText="1"/>
      <protection/>
    </xf>
    <xf numFmtId="0" fontId="56" fillId="0" borderId="0" xfId="59" applyFont="1" applyAlignment="1" applyProtection="1">
      <alignment vertical="center" wrapText="1"/>
      <protection/>
    </xf>
    <xf numFmtId="0" fontId="56" fillId="0" borderId="0" xfId="59" applyFont="1" applyFill="1" applyAlignment="1" applyProtection="1">
      <alignment vertical="center" wrapText="1"/>
      <protection/>
    </xf>
    <xf numFmtId="0" fontId="57" fillId="0" borderId="0" xfId="61" applyFont="1" applyFill="1" applyBorder="1" applyAlignment="1" applyProtection="1">
      <alignment horizontal="right" vertical="center" wrapText="1"/>
      <protection/>
    </xf>
    <xf numFmtId="0" fontId="56" fillId="33" borderId="0" xfId="59" applyFont="1" applyFill="1" applyBorder="1" applyAlignment="1" applyProtection="1">
      <alignment vertical="center" wrapText="1"/>
      <protection/>
    </xf>
    <xf numFmtId="0" fontId="56" fillId="0" borderId="0" xfId="59" applyFont="1" applyBorder="1" applyAlignment="1" applyProtection="1">
      <alignment vertical="center" wrapText="1"/>
      <protection/>
    </xf>
    <xf numFmtId="0" fontId="56" fillId="33" borderId="0" xfId="61" applyFont="1" applyFill="1" applyBorder="1" applyAlignment="1" applyProtection="1">
      <alignment vertical="center" wrapText="1"/>
      <protection/>
    </xf>
    <xf numFmtId="0" fontId="57"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8"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6" fillId="2" borderId="0" xfId="59" applyNumberFormat="1" applyFont="1" applyFill="1" applyAlignment="1" applyProtection="1">
      <alignment vertical="center" wrapText="1"/>
      <protection/>
    </xf>
    <xf numFmtId="0" fontId="56" fillId="2" borderId="0" xfId="59" applyFont="1" applyFill="1" applyAlignment="1" applyProtection="1">
      <alignment horizontal="left" vertical="center" wrapText="1"/>
      <protection/>
    </xf>
    <xf numFmtId="0" fontId="56" fillId="2" borderId="0" xfId="59" applyFont="1" applyFill="1" applyAlignment="1" applyProtection="1">
      <alignment vertical="center" wrapText="1"/>
      <protection/>
    </xf>
    <xf numFmtId="0" fontId="56" fillId="2" borderId="0" xfId="59" applyFont="1" applyFill="1" applyBorder="1" applyAlignment="1" applyProtection="1">
      <alignment vertical="center" wrapText="1"/>
      <protection/>
    </xf>
    <xf numFmtId="49" fontId="56" fillId="2" borderId="0" xfId="62" applyNumberFormat="1" applyFont="1" applyFill="1" applyBorder="1" applyAlignment="1" applyProtection="1">
      <alignment horizontal="left" vertical="center" wrapText="1"/>
      <protection/>
    </xf>
    <xf numFmtId="0" fontId="56"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8"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9"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7" fillId="2" borderId="0" xfId="59" applyFont="1" applyFill="1" applyAlignment="1" applyProtection="1">
      <alignment vertical="center" wrapText="1"/>
      <protection/>
    </xf>
    <xf numFmtId="0" fontId="37" fillId="0" borderId="0" xfId="59" applyFont="1" applyAlignment="1" applyProtection="1">
      <alignment vertical="center" wrapText="1"/>
      <protection/>
    </xf>
    <xf numFmtId="0" fontId="37" fillId="34" borderId="0" xfId="59" applyFont="1" applyFill="1" applyAlignment="1" applyProtection="1">
      <alignment vertical="center" wrapText="1"/>
      <protection/>
    </xf>
    <xf numFmtId="0" fontId="37" fillId="35" borderId="0" xfId="0" applyFont="1" applyFill="1" applyAlignment="1">
      <alignment/>
    </xf>
    <xf numFmtId="0" fontId="37" fillId="0" borderId="0" xfId="0" applyFont="1" applyAlignment="1">
      <alignment/>
    </xf>
    <xf numFmtId="0" fontId="37" fillId="35" borderId="0" xfId="0" applyFont="1" applyFill="1" applyAlignment="1">
      <alignment horizontal="right"/>
    </xf>
    <xf numFmtId="0" fontId="54" fillId="0" borderId="0" xfId="0" applyFont="1" applyAlignment="1">
      <alignment/>
    </xf>
    <xf numFmtId="0" fontId="0" fillId="0" borderId="10" xfId="0" applyFont="1" applyBorder="1" applyAlignment="1">
      <alignment/>
    </xf>
    <xf numFmtId="0" fontId="60" fillId="0" borderId="0" xfId="0" applyFont="1" applyBorder="1" applyAlignment="1">
      <alignment horizontal="center" wrapText="1"/>
    </xf>
    <xf numFmtId="0" fontId="45"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1" fillId="0" borderId="0" xfId="0" applyFont="1" applyFill="1" applyBorder="1" applyAlignment="1">
      <alignment horizontal="center" wrapText="1"/>
    </xf>
    <xf numFmtId="164" fontId="45"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62"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4"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0"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7"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5"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5"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5" fillId="0" borderId="24" xfId="0" applyFont="1" applyBorder="1" applyAlignment="1">
      <alignment/>
    </xf>
    <xf numFmtId="0" fontId="45" fillId="0" borderId="26" xfId="0" applyFont="1" applyBorder="1" applyAlignment="1">
      <alignment/>
    </xf>
    <xf numFmtId="0" fontId="45" fillId="0" borderId="25" xfId="0" applyFont="1" applyBorder="1" applyAlignment="1">
      <alignment/>
    </xf>
    <xf numFmtId="0" fontId="45" fillId="0" borderId="0" xfId="0" applyFont="1" applyBorder="1" applyAlignment="1">
      <alignment wrapText="1"/>
    </xf>
    <xf numFmtId="0" fontId="45" fillId="0" borderId="27" xfId="0" applyFont="1" applyBorder="1" applyAlignment="1">
      <alignment wrapText="1"/>
    </xf>
    <xf numFmtId="0" fontId="45"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3"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45" fillId="0" borderId="35" xfId="0" applyFont="1" applyBorder="1" applyAlignment="1">
      <alignment horizontal="right"/>
    </xf>
    <xf numFmtId="0" fontId="64"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7" fillId="39" borderId="0" xfId="0" applyFont="1" applyFill="1" applyBorder="1" applyAlignment="1">
      <alignment/>
    </xf>
    <xf numFmtId="0" fontId="37" fillId="39" borderId="0" xfId="0" applyFont="1" applyFill="1" applyBorder="1" applyAlignment="1">
      <alignment vertical="center"/>
    </xf>
    <xf numFmtId="0" fontId="37" fillId="39"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0" xfId="0" applyBorder="1" applyAlignment="1">
      <alignment/>
    </xf>
    <xf numFmtId="0" fontId="0" fillId="0" borderId="41" xfId="0" applyBorder="1" applyAlignment="1">
      <alignment/>
    </xf>
    <xf numFmtId="0" fontId="37"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0" borderId="42" xfId="0" applyNumberFormat="1" applyFill="1" applyBorder="1" applyAlignment="1" applyProtection="1">
      <alignment horizontal="left" vertical="top" wrapText="1"/>
      <protection locked="0"/>
    </xf>
    <xf numFmtId="0" fontId="0" fillId="40" borderId="43" xfId="0" applyNumberFormat="1" applyFill="1" applyBorder="1" applyAlignment="1" applyProtection="1">
      <alignment horizontal="left" vertical="top" wrapText="1"/>
      <protection locked="0"/>
    </xf>
    <xf numFmtId="0" fontId="0" fillId="0" borderId="44"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46"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47" xfId="0" applyFill="1" applyBorder="1" applyAlignment="1" applyProtection="1">
      <alignment horizontal="center" vertical="center" wrapText="1"/>
      <protection/>
    </xf>
    <xf numFmtId="0" fontId="0" fillId="0" borderId="48" xfId="0" applyFill="1" applyBorder="1" applyAlignment="1" applyProtection="1">
      <alignment vertical="top" wrapText="1"/>
      <protection/>
    </xf>
    <xf numFmtId="0" fontId="0" fillId="0" borderId="49" xfId="0" applyFill="1" applyBorder="1" applyAlignment="1" applyProtection="1">
      <alignment horizontal="center" vertical="center" wrapText="1"/>
      <protection/>
    </xf>
    <xf numFmtId="0" fontId="0" fillId="40" borderId="5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indent="1"/>
      <protection locked="0"/>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1" borderId="51" xfId="42" applyFont="1" applyFill="1" applyBorder="1" applyAlignment="1" applyProtection="1">
      <alignment horizontal="center" vertical="top" wrapText="1"/>
      <protection locked="0"/>
    </xf>
    <xf numFmtId="0" fontId="10" fillId="41" borderId="52" xfId="42" applyFont="1" applyFill="1" applyBorder="1" applyAlignment="1" applyProtection="1">
      <alignment horizontal="center" vertical="top" wrapText="1"/>
      <protection locked="0"/>
    </xf>
    <xf numFmtId="0" fontId="62" fillId="41" borderId="53" xfId="42" applyFont="1" applyFill="1" applyBorder="1" applyAlignment="1" applyProtection="1">
      <alignment horizontal="center" vertical="top" wrapText="1"/>
      <protection locked="0"/>
    </xf>
    <xf numFmtId="0" fontId="62" fillId="41" borderId="54" xfId="42" applyFont="1" applyFill="1" applyBorder="1" applyAlignment="1" applyProtection="1">
      <alignment horizontal="center" vertical="top" wrapText="1"/>
      <protection locked="0"/>
    </xf>
    <xf numFmtId="0" fontId="45" fillId="0" borderId="26" xfId="0" applyFont="1" applyBorder="1" applyAlignment="1">
      <alignment wrapText="1"/>
    </xf>
    <xf numFmtId="0" fontId="0" fillId="0" borderId="25" xfId="0" applyFont="1" applyBorder="1" applyAlignment="1">
      <alignment/>
    </xf>
    <xf numFmtId="0" fontId="49" fillId="0" borderId="0" xfId="0" applyFont="1" applyAlignment="1">
      <alignment/>
    </xf>
    <xf numFmtId="0" fontId="45" fillId="0" borderId="55" xfId="57" applyFont="1" applyFill="1" applyBorder="1" applyAlignment="1" applyProtection="1">
      <alignment horizontal="center" vertical="center" wrapText="1"/>
      <protection/>
    </xf>
    <xf numFmtId="0" fontId="0" fillId="0" borderId="56" xfId="57" applyNumberFormat="1" applyFont="1" applyFill="1" applyBorder="1" applyAlignment="1" applyProtection="1">
      <alignment horizontal="center" vertical="center" wrapText="1"/>
      <protection locked="0"/>
    </xf>
    <xf numFmtId="14" fontId="0" fillId="0" borderId="56" xfId="57" applyNumberFormat="1" applyFont="1" applyFill="1" applyBorder="1" applyAlignment="1" applyProtection="1">
      <alignment horizontal="center" vertical="center" wrapText="1"/>
      <protection locked="0"/>
    </xf>
    <xf numFmtId="14" fontId="0" fillId="0" borderId="57" xfId="57" applyNumberFormat="1" applyFont="1" applyFill="1" applyBorder="1" applyAlignment="1" applyProtection="1">
      <alignment horizontal="center" vertical="center" wrapText="1"/>
      <protection locked="0"/>
    </xf>
    <xf numFmtId="14" fontId="0" fillId="40" borderId="58" xfId="57" applyNumberFormat="1" applyFill="1" applyBorder="1" applyAlignment="1" applyProtection="1">
      <alignment horizontal="center" vertical="center"/>
      <protection locked="0"/>
    </xf>
    <xf numFmtId="14" fontId="0" fillId="40" borderId="59"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56" xfId="0" applyFill="1" applyBorder="1" applyAlignment="1" applyProtection="1">
      <alignment vertical="top" wrapText="1"/>
      <protection/>
    </xf>
    <xf numFmtId="14" fontId="0" fillId="42" borderId="58" xfId="0" applyNumberFormat="1" applyFill="1" applyBorder="1" applyAlignment="1" applyProtection="1">
      <alignment horizontal="center" vertical="center"/>
      <protection locked="0"/>
    </xf>
    <xf numFmtId="0" fontId="41"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40" borderId="58" xfId="57" applyNumberFormat="1" applyFill="1" applyBorder="1" applyAlignment="1" applyProtection="1">
      <alignment horizontal="left" vertical="center" wrapText="1"/>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1" borderId="24" xfId="42" applyFont="1" applyFill="1" applyBorder="1" applyAlignment="1" applyProtection="1">
      <alignment horizontal="center" vertical="top" wrapText="1"/>
      <protection locked="0"/>
    </xf>
    <xf numFmtId="0" fontId="62" fillId="41" borderId="26" xfId="42" applyFont="1" applyFill="1" applyBorder="1" applyAlignment="1" applyProtection="1">
      <alignment horizontal="left" vertical="top" wrapText="1"/>
      <protection locked="0"/>
    </xf>
    <xf numFmtId="0" fontId="10" fillId="41" borderId="26" xfId="42" applyFont="1" applyFill="1" applyBorder="1" applyAlignment="1" applyProtection="1">
      <alignment horizontal="center" vertical="top" wrapText="1"/>
      <protection locked="0"/>
    </xf>
    <xf numFmtId="0" fontId="10" fillId="41" borderId="25" xfId="42" applyFont="1" applyFill="1" applyBorder="1" applyAlignment="1" applyProtection="1">
      <alignment horizontal="center" vertical="top" wrapText="1"/>
      <protection locked="0"/>
    </xf>
    <xf numFmtId="0" fontId="0" fillId="42" borderId="58" xfId="0" applyNumberFormat="1" applyFill="1" applyBorder="1" applyAlignment="1" applyProtection="1">
      <alignment horizontal="left" vertical="center" wrapText="1" indent="1"/>
      <protection locked="0"/>
    </xf>
    <xf numFmtId="0" fontId="62" fillId="41" borderId="60" xfId="42" applyFont="1" applyFill="1" applyBorder="1" applyAlignment="1" applyProtection="1">
      <alignment horizontal="center" vertical="top"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58" xfId="57" applyNumberFormat="1" applyFill="1" applyBorder="1" applyAlignment="1" applyProtection="1">
      <alignment horizontal="center" vertical="center" wrapText="1"/>
      <protection/>
    </xf>
    <xf numFmtId="0" fontId="0" fillId="0" borderId="57" xfId="0" applyNumberFormat="1" applyFill="1" applyBorder="1" applyAlignment="1" applyProtection="1">
      <alignment horizontal="left" vertical="top" wrapText="1"/>
      <protection/>
    </xf>
    <xf numFmtId="49" fontId="58" fillId="0" borderId="0" xfId="54" applyNumberFormat="1" applyFont="1" applyBorder="1" applyAlignment="1" applyProtection="1">
      <alignment vertical="top"/>
      <protection/>
    </xf>
    <xf numFmtId="0" fontId="0" fillId="44"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4" borderId="0" xfId="0" applyFill="1" applyAlignment="1">
      <alignment/>
    </xf>
    <xf numFmtId="14" fontId="0" fillId="45" borderId="0" xfId="0" applyNumberFormat="1" applyFill="1" applyAlignment="1">
      <alignment/>
    </xf>
    <xf numFmtId="14" fontId="0" fillId="44" borderId="0" xfId="0" applyNumberFormat="1" applyFill="1" applyAlignment="1">
      <alignment/>
    </xf>
    <xf numFmtId="14" fontId="0" fillId="44"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5" borderId="0" xfId="0" applyNumberFormat="1" applyFont="1" applyFill="1" applyAlignment="1">
      <alignment/>
    </xf>
    <xf numFmtId="0" fontId="0" fillId="0" borderId="10" xfId="0" applyFont="1" applyBorder="1" applyAlignment="1">
      <alignment wrapText="1"/>
    </xf>
    <xf numFmtId="0" fontId="62" fillId="0" borderId="0" xfId="42" applyFont="1" applyFill="1" applyBorder="1" applyAlignment="1" applyProtection="1">
      <alignment/>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5" xfId="0" applyFont="1" applyBorder="1" applyAlignment="1">
      <alignment horizontal="left" vertical="center" wrapText="1"/>
    </xf>
    <xf numFmtId="0" fontId="0" fillId="0" borderId="10" xfId="0" applyFont="1" applyBorder="1" applyAlignment="1">
      <alignment horizontal="left" vertical="center" wrapText="1"/>
    </xf>
    <xf numFmtId="14" fontId="0" fillId="0" borderId="10" xfId="0" applyNumberFormat="1" applyFont="1" applyFill="1" applyBorder="1" applyAlignment="1" applyProtection="1">
      <alignment horizontal="left" vertical="center" wrapText="1"/>
      <protection/>
    </xf>
    <xf numFmtId="14" fontId="0" fillId="46" borderId="42"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5" fillId="0" borderId="0" xfId="0" applyFont="1" applyBorder="1" applyAlignment="1">
      <alignment/>
    </xf>
    <xf numFmtId="0" fontId="65" fillId="0" borderId="0" xfId="0" applyFont="1" applyFill="1" applyBorder="1" applyAlignment="1">
      <alignment vertical="center"/>
    </xf>
    <xf numFmtId="0" fontId="0" fillId="0" borderId="61" xfId="0" applyBorder="1" applyAlignment="1">
      <alignment/>
    </xf>
    <xf numFmtId="0" fontId="0" fillId="0" borderId="34" xfId="0" applyFill="1" applyBorder="1" applyAlignment="1" applyProtection="1">
      <alignment/>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indent="1"/>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5" xfId="0" applyFill="1" applyBorder="1" applyAlignment="1" applyProtection="1">
      <alignment/>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48" xfId="0" applyBorder="1" applyAlignment="1">
      <alignment horizontal="left" vertical="center" wrapText="1"/>
    </xf>
    <xf numFmtId="0" fontId="6" fillId="36" borderId="62" xfId="62" applyNumberFormat="1" applyFont="1" applyFill="1" applyBorder="1" applyAlignment="1" applyProtection="1">
      <alignment horizontal="center" vertical="center" wrapText="1"/>
      <protection/>
    </xf>
    <xf numFmtId="0" fontId="66" fillId="0" borderId="0" xfId="42" applyFont="1" applyFill="1" applyBorder="1" applyAlignment="1" applyProtection="1">
      <alignment/>
      <protection/>
    </xf>
    <xf numFmtId="0" fontId="8" fillId="47" borderId="0" xfId="0" applyFont="1" applyFill="1" applyBorder="1" applyAlignment="1">
      <alignment/>
    </xf>
    <xf numFmtId="0" fontId="10" fillId="0" borderId="0" xfId="42" applyFont="1" applyFill="1" applyBorder="1" applyAlignment="1" applyProtection="1">
      <alignment wrapText="1"/>
      <protection/>
    </xf>
    <xf numFmtId="0" fontId="0" fillId="0" borderId="63" xfId="0" applyBorder="1" applyAlignment="1">
      <alignment/>
    </xf>
    <xf numFmtId="0" fontId="0" fillId="0" borderId="64" xfId="0" applyBorder="1" applyAlignment="1">
      <alignment/>
    </xf>
    <xf numFmtId="14" fontId="0" fillId="40" borderId="42" xfId="0" applyNumberFormat="1" applyFont="1" applyFill="1" applyBorder="1" applyAlignment="1" applyProtection="1">
      <alignment horizontal="left" vertical="center" wrapText="1"/>
      <protection locked="0"/>
    </xf>
    <xf numFmtId="0" fontId="0" fillId="46" borderId="65" xfId="0" applyNumberForma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14" fontId="0" fillId="46" borderId="42" xfId="0" applyNumberFormat="1" applyFont="1" applyFill="1" applyBorder="1" applyAlignment="1" applyProtection="1">
      <alignment horizontal="left" vertical="center" wrapText="1"/>
      <protection locked="0"/>
    </xf>
    <xf numFmtId="0" fontId="0" fillId="0"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24"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5" xfId="0" applyFont="1" applyBorder="1" applyAlignment="1">
      <alignment horizontal="center"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5" fillId="0" borderId="0" xfId="0" applyFont="1" applyAlignment="1">
      <alignment horizontal="right"/>
    </xf>
    <xf numFmtId="0" fontId="6" fillId="33" borderId="0" xfId="63" applyFont="1" applyFill="1" applyBorder="1" applyAlignment="1" applyProtection="1">
      <alignment horizontal="right" vertical="top" wrapText="1"/>
      <protection/>
    </xf>
    <xf numFmtId="0" fontId="45" fillId="0" borderId="0" xfId="0" applyFont="1" applyFill="1" applyBorder="1" applyAlignment="1">
      <alignment horizontal="center" wrapText="1"/>
    </xf>
    <xf numFmtId="0" fontId="0" fillId="0" borderId="0" xfId="0" applyBorder="1" applyAlignment="1">
      <alignment horizontal="center"/>
    </xf>
    <xf numFmtId="0" fontId="64" fillId="0" borderId="0" xfId="0" applyFont="1" applyFill="1" applyBorder="1" applyAlignment="1">
      <alignment horizontal="center" vertical="center" wrapText="1"/>
    </xf>
    <xf numFmtId="49" fontId="5" fillId="42" borderId="66" xfId="61" applyNumberFormat="1" applyFont="1" applyFill="1" applyBorder="1" applyAlignment="1" applyProtection="1">
      <alignment horizontal="center" vertical="center" wrapText="1"/>
      <protection locked="0"/>
    </xf>
    <xf numFmtId="49" fontId="5" fillId="42" borderId="67" xfId="61" applyNumberFormat="1" applyFont="1" applyFill="1" applyBorder="1" applyAlignment="1" applyProtection="1">
      <alignment horizontal="center" vertical="center" wrapText="1"/>
      <protection locked="0"/>
    </xf>
    <xf numFmtId="0" fontId="6" fillId="0" borderId="15" xfId="61" applyFont="1" applyFill="1" applyBorder="1" applyAlignment="1" applyProtection="1">
      <alignment horizontal="center" vertical="center" wrapText="1"/>
      <protection/>
    </xf>
    <xf numFmtId="0" fontId="6" fillId="0" borderId="68" xfId="61" applyFont="1" applyFill="1" applyBorder="1" applyAlignment="1" applyProtection="1">
      <alignment horizontal="center" vertical="center" wrapText="1"/>
      <protection/>
    </xf>
    <xf numFmtId="0" fontId="6" fillId="0" borderId="69" xfId="61" applyFont="1" applyFill="1" applyBorder="1" applyAlignment="1" applyProtection="1">
      <alignment horizontal="center" vertical="center" wrapText="1"/>
      <protection/>
    </xf>
    <xf numFmtId="0" fontId="6" fillId="34" borderId="0" xfId="61" applyFont="1" applyFill="1" applyBorder="1" applyAlignment="1" applyProtection="1">
      <alignment horizontal="center" vertical="center" wrapText="1"/>
      <protection/>
    </xf>
    <xf numFmtId="0" fontId="5" fillId="33" borderId="70"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49" fontId="5" fillId="42" borderId="71" xfId="61" applyNumberFormat="1" applyFont="1" applyFill="1" applyBorder="1" applyAlignment="1" applyProtection="1">
      <alignment horizontal="center" vertical="center" wrapText="1"/>
      <protection locked="0"/>
    </xf>
    <xf numFmtId="49" fontId="5" fillId="42" borderId="72" xfId="61" applyNumberFormat="1" applyFont="1" applyFill="1" applyBorder="1" applyAlignment="1" applyProtection="1">
      <alignment horizontal="center" vertical="center" wrapText="1"/>
      <protection locked="0"/>
    </xf>
    <xf numFmtId="49" fontId="5" fillId="43" borderId="71" xfId="62" applyNumberFormat="1" applyFont="1" applyFill="1" applyBorder="1" applyAlignment="1" applyProtection="1">
      <alignment horizontal="center" vertical="center" wrapText="1"/>
      <protection/>
    </xf>
    <xf numFmtId="49" fontId="5" fillId="43" borderId="72"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5" fillId="40" borderId="73" xfId="62" applyNumberFormat="1" applyFont="1" applyFill="1" applyBorder="1" applyAlignment="1" applyProtection="1">
      <alignment horizontal="center" vertical="center" wrapText="1"/>
      <protection locked="0"/>
    </xf>
    <xf numFmtId="0" fontId="5" fillId="40" borderId="74" xfId="62" applyNumberFormat="1" applyFont="1" applyFill="1" applyBorder="1" applyAlignment="1" applyProtection="1">
      <alignment horizontal="center" vertical="center" wrapText="1"/>
      <protection locked="0"/>
    </xf>
    <xf numFmtId="0" fontId="5" fillId="43" borderId="68" xfId="62" applyNumberFormat="1" applyFont="1" applyFill="1" applyBorder="1" applyAlignment="1" applyProtection="1">
      <alignment horizontal="center" vertical="center" wrapText="1"/>
      <protection/>
    </xf>
    <xf numFmtId="0" fontId="5" fillId="43" borderId="69" xfId="62" applyNumberFormat="1" applyFont="1" applyFill="1" applyBorder="1" applyAlignment="1" applyProtection="1">
      <alignment horizontal="center" vertical="center" wrapText="1"/>
      <protection/>
    </xf>
    <xf numFmtId="49" fontId="5" fillId="43" borderId="73" xfId="62" applyNumberFormat="1" applyFont="1" applyFill="1" applyBorder="1" applyAlignment="1" applyProtection="1">
      <alignment horizontal="center" vertical="center" wrapText="1"/>
      <protection/>
    </xf>
    <xf numFmtId="49" fontId="5" fillId="43" borderId="75" xfId="62" applyNumberFormat="1" applyFont="1" applyFill="1" applyBorder="1" applyAlignment="1" applyProtection="1">
      <alignment horizontal="center" vertical="center" wrapText="1"/>
      <protection/>
    </xf>
    <xf numFmtId="165" fontId="5" fillId="42" borderId="73" xfId="62" applyNumberFormat="1" applyFont="1" applyFill="1" applyBorder="1" applyAlignment="1" applyProtection="1">
      <alignment horizontal="center" vertical="center" wrapText="1"/>
      <protection locked="0"/>
    </xf>
    <xf numFmtId="165" fontId="5" fillId="42" borderId="74" xfId="62" applyNumberFormat="1" applyFont="1" applyFill="1" applyBorder="1" applyAlignment="1" applyProtection="1">
      <alignment horizontal="center" vertical="center" wrapText="1"/>
      <protection locked="0"/>
    </xf>
    <xf numFmtId="0" fontId="5" fillId="42" borderId="73" xfId="62" applyNumberFormat="1" applyFont="1" applyFill="1" applyBorder="1" applyAlignment="1" applyProtection="1">
      <alignment horizontal="center" vertical="center" wrapText="1"/>
      <protection locked="0"/>
    </xf>
    <xf numFmtId="0" fontId="5" fillId="42" borderId="74"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68" xfId="61" applyFont="1" applyFill="1" applyBorder="1" applyAlignment="1" applyProtection="1">
      <alignment horizontal="center" vertical="center" wrapText="1"/>
      <protection/>
    </xf>
    <xf numFmtId="0" fontId="6" fillId="33" borderId="69" xfId="61" applyFont="1" applyFill="1" applyBorder="1" applyAlignment="1" applyProtection="1">
      <alignment horizontal="center" vertical="center" wrapText="1"/>
      <protection/>
    </xf>
    <xf numFmtId="0" fontId="5" fillId="40" borderId="75" xfId="61" applyNumberFormat="1" applyFont="1" applyFill="1" applyBorder="1" applyAlignment="1" applyProtection="1">
      <alignment horizontal="center" vertical="center" wrapText="1"/>
      <protection locked="0"/>
    </xf>
    <xf numFmtId="0" fontId="5" fillId="40" borderId="76" xfId="61" applyNumberFormat="1" applyFont="1" applyFill="1" applyBorder="1" applyAlignment="1" applyProtection="1">
      <alignment horizontal="center" vertical="center" wrapText="1"/>
      <protection locked="0"/>
    </xf>
    <xf numFmtId="0" fontId="5" fillId="40" borderId="73" xfId="61" applyNumberFormat="1" applyFont="1" applyFill="1" applyBorder="1" applyAlignment="1" applyProtection="1">
      <alignment horizontal="center" vertical="center" wrapText="1"/>
      <protection locked="0"/>
    </xf>
    <xf numFmtId="0" fontId="5" fillId="40" borderId="74" xfId="61" applyNumberFormat="1" applyFont="1" applyFill="1" applyBorder="1" applyAlignment="1" applyProtection="1">
      <alignment horizontal="center" vertical="center" wrapText="1"/>
      <protection locked="0"/>
    </xf>
    <xf numFmtId="49" fontId="0" fillId="46" borderId="10" xfId="0" applyNumberFormat="1" applyFill="1" applyBorder="1" applyAlignment="1" applyProtection="1">
      <alignment horizontal="left" vertical="center" wrapText="1"/>
      <protection locked="0"/>
    </xf>
    <xf numFmtId="49" fontId="0" fillId="46" borderId="10" xfId="0" applyNumberFormat="1" applyFon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0" fontId="64" fillId="36" borderId="18" xfId="0" applyFont="1" applyFill="1" applyBorder="1" applyAlignment="1">
      <alignment horizontal="center" vertical="center" wrapText="1"/>
    </xf>
    <xf numFmtId="0" fontId="64" fillId="36" borderId="27" xfId="0" applyFont="1" applyFill="1" applyBorder="1" applyAlignment="1">
      <alignment horizontal="center" vertical="center" wrapText="1"/>
    </xf>
    <xf numFmtId="0" fontId="64" fillId="36" borderId="23" xfId="0" applyFont="1" applyFill="1" applyBorder="1" applyAlignment="1">
      <alignment horizontal="center" vertical="center" wrapText="1"/>
    </xf>
    <xf numFmtId="0" fontId="64" fillId="36" borderId="19"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20" xfId="0" applyFont="1" applyFill="1" applyBorder="1" applyAlignment="1">
      <alignment horizontal="center" vertical="center"/>
    </xf>
    <xf numFmtId="0" fontId="65" fillId="36" borderId="21" xfId="0" applyFont="1" applyFill="1" applyBorder="1" applyAlignment="1">
      <alignment horizontal="center" vertical="center"/>
    </xf>
    <xf numFmtId="0" fontId="65" fillId="36" borderId="28" xfId="0" applyFont="1" applyFill="1" applyBorder="1" applyAlignment="1">
      <alignment horizontal="center" vertical="center"/>
    </xf>
    <xf numFmtId="0" fontId="65" fillId="36" borderId="22" xfId="0" applyFont="1" applyFill="1" applyBorder="1" applyAlignment="1">
      <alignment horizontal="center" vertical="center"/>
    </xf>
    <xf numFmtId="0" fontId="0" fillId="46" borderId="45" xfId="0" applyFont="1" applyFill="1" applyBorder="1" applyAlignment="1" applyProtection="1">
      <alignment horizontal="left" vertical="center" wrapText="1"/>
      <protection locked="0"/>
    </xf>
    <xf numFmtId="0" fontId="0" fillId="46" borderId="65" xfId="0" applyFont="1" applyFill="1" applyBorder="1" applyAlignment="1" applyProtection="1">
      <alignment horizontal="left" vertical="center" wrapText="1"/>
      <protection locked="0"/>
    </xf>
    <xf numFmtId="0" fontId="0" fillId="46" borderId="10" xfId="0" applyFont="1" applyFill="1" applyBorder="1" applyAlignment="1" applyProtection="1">
      <alignment horizontal="left" vertical="center" wrapText="1"/>
      <protection locked="0"/>
    </xf>
    <xf numFmtId="0" fontId="0" fillId="46" borderId="42" xfId="0" applyFont="1" applyFill="1" applyBorder="1" applyAlignment="1" applyProtection="1">
      <alignment horizontal="left" vertical="center" wrapText="1"/>
      <protection locked="0"/>
    </xf>
    <xf numFmtId="0" fontId="0" fillId="0" borderId="10" xfId="0" applyFont="1" applyBorder="1" applyAlignment="1">
      <alignment horizontal="left" vertical="center" wrapText="1"/>
    </xf>
    <xf numFmtId="49" fontId="0" fillId="0" borderId="10" xfId="0" applyNumberFormat="1" applyFont="1" applyFill="1" applyBorder="1" applyAlignment="1" applyProtection="1">
      <alignment horizontal="left" vertical="center" wrapText="1"/>
      <protection/>
    </xf>
    <xf numFmtId="49" fontId="0" fillId="0" borderId="42" xfId="0" applyNumberFormat="1" applyFont="1" applyFill="1" applyBorder="1" applyAlignment="1" applyProtection="1">
      <alignment horizontal="left" vertical="center" wrapText="1"/>
      <protection/>
    </xf>
    <xf numFmtId="14" fontId="0" fillId="46" borderId="10" xfId="0" applyNumberFormat="1" applyFont="1" applyFill="1" applyBorder="1" applyAlignment="1" applyProtection="1">
      <alignment horizontal="left" vertical="center" wrapText="1"/>
      <protection locked="0"/>
    </xf>
    <xf numFmtId="14" fontId="0" fillId="46" borderId="42" xfId="0" applyNumberFormat="1" applyFont="1" applyFill="1" applyBorder="1" applyAlignment="1" applyProtection="1">
      <alignment horizontal="left" vertical="center" wrapText="1"/>
      <protection locked="0"/>
    </xf>
    <xf numFmtId="0" fontId="0" fillId="0" borderId="46" xfId="0" applyBorder="1" applyAlignment="1">
      <alignment horizontal="center" vertical="center" wrapText="1"/>
    </xf>
    <xf numFmtId="0" fontId="0" fillId="46" borderId="10" xfId="0" applyFill="1" applyBorder="1" applyAlignment="1" applyProtection="1">
      <alignment horizontal="left" vertical="center" wrapText="1"/>
      <protection locked="0"/>
    </xf>
    <xf numFmtId="4" fontId="0" fillId="46" borderId="10" xfId="0" applyNumberFormat="1" applyFont="1" applyFill="1" applyBorder="1" applyAlignment="1" applyProtection="1">
      <alignment horizontal="right" vertical="center" wrapText="1"/>
      <protection locked="0"/>
    </xf>
    <xf numFmtId="4" fontId="0" fillId="46" borderId="42" xfId="0" applyNumberFormat="1" applyFont="1" applyFill="1" applyBorder="1" applyAlignment="1" applyProtection="1">
      <alignment horizontal="right" vertical="center" wrapText="1"/>
      <protection locked="0"/>
    </xf>
    <xf numFmtId="3" fontId="0" fillId="46" borderId="48" xfId="0" applyNumberFormat="1" applyFont="1" applyFill="1" applyBorder="1" applyAlignment="1" applyProtection="1">
      <alignment horizontal="right" vertical="center" wrapText="1"/>
      <protection locked="0"/>
    </xf>
    <xf numFmtId="3" fontId="0" fillId="46" borderId="43" xfId="0" applyNumberFormat="1" applyFont="1" applyFill="1" applyBorder="1" applyAlignment="1" applyProtection="1">
      <alignment horizontal="right" vertical="center" wrapText="1"/>
      <protection locked="0"/>
    </xf>
    <xf numFmtId="3" fontId="0" fillId="46" borderId="10" xfId="0" applyNumberFormat="1" applyFont="1" applyFill="1" applyBorder="1" applyAlignment="1" applyProtection="1">
      <alignment horizontal="right" vertical="center" wrapText="1"/>
      <protection locked="0"/>
    </xf>
    <xf numFmtId="3" fontId="0" fillId="46" borderId="42" xfId="0" applyNumberFormat="1" applyFont="1" applyFill="1" applyBorder="1" applyAlignment="1" applyProtection="1">
      <alignment horizontal="right" vertical="center" wrapText="1"/>
      <protection locked="0"/>
    </xf>
    <xf numFmtId="49" fontId="0" fillId="43" borderId="45" xfId="0" applyNumberFormat="1" applyFont="1" applyFill="1" applyBorder="1" applyAlignment="1" applyProtection="1">
      <alignment horizontal="left" vertical="center" wrapText="1"/>
      <protection/>
    </xf>
    <xf numFmtId="49" fontId="0" fillId="43" borderId="65" xfId="0" applyNumberFormat="1" applyFont="1" applyFill="1" applyBorder="1" applyAlignment="1" applyProtection="1">
      <alignment horizontal="left" vertical="center" wrapText="1"/>
      <protection/>
    </xf>
    <xf numFmtId="14" fontId="0" fillId="40" borderId="10" xfId="0" applyNumberFormat="1" applyFont="1" applyFill="1" applyBorder="1" applyAlignment="1" applyProtection="1">
      <alignment horizontal="left" vertical="center" wrapText="1"/>
      <protection locked="0"/>
    </xf>
    <xf numFmtId="14" fontId="0" fillId="40" borderId="42" xfId="0" applyNumberFormat="1" applyFont="1" applyFill="1" applyBorder="1" applyAlignment="1" applyProtection="1">
      <alignment horizontal="left" vertical="center" wrapText="1"/>
      <protection locked="0"/>
    </xf>
    <xf numFmtId="4" fontId="0" fillId="40" borderId="10" xfId="0" applyNumberFormat="1" applyFont="1" applyFill="1" applyBorder="1" applyAlignment="1" applyProtection="1">
      <alignment horizontal="right" vertical="center" wrapText="1"/>
      <protection locked="0"/>
    </xf>
    <xf numFmtId="4" fontId="0" fillId="40" borderId="42" xfId="0" applyNumberFormat="1" applyFont="1" applyFill="1" applyBorder="1" applyAlignment="1" applyProtection="1">
      <alignment horizontal="right" vertical="center" wrapText="1"/>
      <protection locked="0"/>
    </xf>
    <xf numFmtId="0" fontId="0" fillId="0" borderId="52" xfId="0" applyBorder="1" applyAlignment="1">
      <alignment horizontal="left" vertical="center" wrapText="1"/>
    </xf>
    <xf numFmtId="0" fontId="0" fillId="0" borderId="77" xfId="0" applyBorder="1" applyAlignment="1">
      <alignment horizontal="left" vertical="center" wrapText="1"/>
    </xf>
    <xf numFmtId="0" fontId="0" fillId="0" borderId="21" xfId="0" applyBorder="1" applyAlignment="1">
      <alignment horizontal="left" vertical="center" wrapText="1"/>
    </xf>
    <xf numFmtId="0" fontId="0" fillId="0" borderId="78" xfId="0" applyBorder="1" applyAlignment="1">
      <alignment horizontal="left" vertical="center" wrapText="1"/>
    </xf>
    <xf numFmtId="49" fontId="0" fillId="40" borderId="58" xfId="0" applyNumberFormat="1" applyFill="1" applyBorder="1" applyAlignment="1" applyProtection="1">
      <alignment horizontal="left" vertical="center" wrapText="1"/>
      <protection locked="0"/>
    </xf>
    <xf numFmtId="49" fontId="0" fillId="40" borderId="59" xfId="0" applyNumberFormat="1"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right" vertical="center" wrapText="1"/>
      <protection locked="0"/>
    </xf>
    <xf numFmtId="4" fontId="0" fillId="0" borderId="42" xfId="0" applyNumberFormat="1" applyFont="1" applyFill="1" applyBorder="1" applyAlignment="1" applyProtection="1">
      <alignment horizontal="right" vertical="center" wrapText="1"/>
      <protection locked="0"/>
    </xf>
    <xf numFmtId="49" fontId="0" fillId="40" borderId="48" xfId="0" applyNumberFormat="1" applyFill="1" applyBorder="1" applyAlignment="1" applyProtection="1">
      <alignment horizontal="left" vertical="center" wrapText="1"/>
      <protection locked="0"/>
    </xf>
    <xf numFmtId="49" fontId="0" fillId="40" borderId="43" xfId="0" applyNumberFormat="1" applyFont="1" applyFill="1" applyBorder="1" applyAlignment="1" applyProtection="1">
      <alignment horizontal="left" vertical="center" wrapText="1"/>
      <protection locked="0"/>
    </xf>
    <xf numFmtId="0" fontId="0" fillId="0" borderId="55" xfId="0" applyBorder="1" applyAlignment="1">
      <alignment horizontal="left" vertical="center" wrapText="1"/>
    </xf>
    <xf numFmtId="0" fontId="0" fillId="0" borderId="79" xfId="0" applyBorder="1" applyAlignment="1">
      <alignment horizontal="left" vertical="center" wrapText="1"/>
    </xf>
    <xf numFmtId="0" fontId="45" fillId="0" borderId="0" xfId="0" applyFont="1" applyFill="1" applyBorder="1" applyAlignment="1" applyProtection="1">
      <alignment horizontal="left" vertical="center" wrapText="1"/>
      <protection/>
    </xf>
    <xf numFmtId="0" fontId="62" fillId="48" borderId="46" xfId="42" applyFont="1" applyFill="1" applyBorder="1" applyAlignment="1" applyProtection="1">
      <alignment horizontal="center" vertical="top" wrapText="1"/>
      <protection locked="0"/>
    </xf>
    <xf numFmtId="0" fontId="62" fillId="48" borderId="10" xfId="42" applyFont="1" applyFill="1" applyBorder="1" applyAlignment="1" applyProtection="1">
      <alignment horizontal="center" vertical="top" wrapText="1"/>
      <protection locked="0"/>
    </xf>
    <xf numFmtId="0" fontId="62" fillId="48" borderId="42" xfId="42" applyFont="1" applyFill="1" applyBorder="1" applyAlignment="1" applyProtection="1">
      <alignment horizontal="center" vertical="top" wrapText="1"/>
      <protection locked="0"/>
    </xf>
    <xf numFmtId="0" fontId="0" fillId="0" borderId="46" xfId="0" applyBorder="1" applyAlignment="1">
      <alignment horizontal="left" vertical="center" wrapText="1"/>
    </xf>
    <xf numFmtId="0" fontId="0" fillId="0" borderId="10" xfId="0" applyBorder="1" applyAlignment="1">
      <alignment horizontal="left" vertical="center" wrapText="1"/>
    </xf>
    <xf numFmtId="0" fontId="62" fillId="48" borderId="47" xfId="42" applyFont="1" applyFill="1" applyBorder="1" applyAlignment="1" applyProtection="1">
      <alignment horizontal="center" vertical="top" wrapText="1"/>
      <protection locked="0"/>
    </xf>
    <xf numFmtId="0" fontId="62" fillId="48" borderId="48" xfId="42" applyFont="1" applyFill="1" applyBorder="1" applyAlignment="1" applyProtection="1">
      <alignment horizontal="center" vertical="top" wrapText="1"/>
      <protection locked="0"/>
    </xf>
    <xf numFmtId="0" fontId="62" fillId="48" borderId="43" xfId="42" applyFont="1" applyFill="1" applyBorder="1" applyAlignment="1" applyProtection="1">
      <alignment horizontal="center" vertical="top" wrapText="1"/>
      <protection locked="0"/>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65" xfId="0" applyBorder="1" applyAlignment="1">
      <alignment horizontal="left" vertical="center" wrapText="1"/>
    </xf>
    <xf numFmtId="49" fontId="0" fillId="40" borderId="46" xfId="0" applyNumberFormat="1" applyFill="1" applyBorder="1" applyAlignment="1" applyProtection="1">
      <alignment horizontal="left" vertical="center" wrapText="1"/>
      <protection locked="0"/>
    </xf>
    <xf numFmtId="49" fontId="0" fillId="40" borderId="10" xfId="0" applyNumberFormat="1" applyFont="1" applyFill="1" applyBorder="1" applyAlignment="1" applyProtection="1">
      <alignment horizontal="left" vertical="center" wrapText="1"/>
      <protection locked="0"/>
    </xf>
    <xf numFmtId="49" fontId="0" fillId="0" borderId="46" xfId="0" applyNumberForma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0" fontId="0" fillId="0" borderId="27" xfId="0" applyBorder="1" applyAlignment="1">
      <alignment horizontal="center" vertical="center" wrapText="1"/>
    </xf>
    <xf numFmtId="0" fontId="62" fillId="41" borderId="46" xfId="42" applyFont="1" applyFill="1" applyBorder="1" applyAlignment="1" applyProtection="1">
      <alignment horizontal="center" vertical="top" wrapText="1"/>
      <protection locked="0"/>
    </xf>
    <xf numFmtId="0" fontId="62" fillId="41" borderId="10" xfId="42" applyFont="1" applyFill="1" applyBorder="1" applyAlignment="1" applyProtection="1">
      <alignment horizontal="center" vertical="top" wrapText="1"/>
      <protection locked="0"/>
    </xf>
    <xf numFmtId="0" fontId="62" fillId="41" borderId="42" xfId="42" applyFont="1" applyFill="1" applyBorder="1" applyAlignment="1" applyProtection="1">
      <alignment horizontal="center" vertical="top" wrapText="1"/>
      <protection locked="0"/>
    </xf>
    <xf numFmtId="49" fontId="0" fillId="46" borderId="48" xfId="0" applyNumberFormat="1" applyFill="1" applyBorder="1" applyAlignment="1" applyProtection="1">
      <alignment horizontal="left" vertical="center" wrapText="1"/>
      <protection locked="0"/>
    </xf>
    <xf numFmtId="49" fontId="0" fillId="46" borderId="43" xfId="0" applyNumberFormat="1" applyFont="1" applyFill="1" applyBorder="1" applyAlignment="1" applyProtection="1">
      <alignment horizontal="left" vertical="center" wrapText="1"/>
      <protection locked="0"/>
    </xf>
    <xf numFmtId="0" fontId="0" fillId="0" borderId="51"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26" xfId="0" applyFont="1" applyBorder="1" applyAlignment="1">
      <alignment horizontal="center"/>
    </xf>
    <xf numFmtId="49" fontId="0" fillId="49" borderId="45" xfId="0" applyNumberFormat="1" applyFont="1" applyFill="1" applyBorder="1" applyAlignment="1" applyProtection="1">
      <alignment horizontal="left" vertical="center" wrapText="1"/>
      <protection/>
    </xf>
    <xf numFmtId="49" fontId="0" fillId="49" borderId="65" xfId="0" applyNumberFormat="1" applyFont="1" applyFill="1" applyBorder="1" applyAlignment="1" applyProtection="1">
      <alignment horizontal="left" vertical="center" wrapText="1"/>
      <protection/>
    </xf>
    <xf numFmtId="0" fontId="0" fillId="0" borderId="26" xfId="0" applyBorder="1" applyAlignment="1">
      <alignment horizontal="center" vertical="center" wrapText="1"/>
    </xf>
    <xf numFmtId="0" fontId="0" fillId="36" borderId="21" xfId="0" applyFill="1" applyBorder="1" applyAlignment="1">
      <alignment horizontal="center" wrapText="1"/>
    </xf>
    <xf numFmtId="0" fontId="0" fillId="36" borderId="22" xfId="0" applyFill="1" applyBorder="1" applyAlignment="1">
      <alignment horizontal="center" wrapText="1"/>
    </xf>
    <xf numFmtId="0" fontId="45" fillId="0" borderId="55" xfId="0" applyFont="1" applyBorder="1" applyAlignment="1">
      <alignment horizontal="center" vertical="center" wrapText="1"/>
    </xf>
    <xf numFmtId="0" fontId="45" fillId="0" borderId="85" xfId="0" applyFont="1" applyBorder="1" applyAlignment="1">
      <alignment horizontal="center" vertical="center" wrapText="1"/>
    </xf>
    <xf numFmtId="0" fontId="0" fillId="36" borderId="28"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4" fillId="36" borderId="18" xfId="0" applyFont="1" applyFill="1" applyBorder="1" applyAlignment="1">
      <alignment horizontal="center" vertical="top" wrapText="1"/>
    </xf>
    <xf numFmtId="0" fontId="64" fillId="36" borderId="27" xfId="0" applyFont="1" applyFill="1" applyBorder="1" applyAlignment="1">
      <alignment horizontal="center" vertical="top" wrapText="1"/>
    </xf>
    <xf numFmtId="0" fontId="64" fillId="36" borderId="23" xfId="0" applyFont="1" applyFill="1" applyBorder="1" applyAlignment="1">
      <alignment horizontal="center" vertical="top" wrapText="1"/>
    </xf>
    <xf numFmtId="0" fontId="45" fillId="0" borderId="86" xfId="57" applyNumberFormat="1" applyFont="1" applyFill="1" applyBorder="1" applyAlignment="1" applyProtection="1">
      <alignment vertical="center" wrapText="1"/>
      <protection locked="0"/>
    </xf>
    <xf numFmtId="0" fontId="45" fillId="0" borderId="85" xfId="57" applyNumberFormat="1" applyFont="1" applyFill="1" applyBorder="1" applyAlignment="1" applyProtection="1">
      <alignment vertical="center" wrapText="1"/>
      <protection locked="0"/>
    </xf>
    <xf numFmtId="0" fontId="0" fillId="0" borderId="87" xfId="57" applyFill="1" applyBorder="1" applyAlignment="1" applyProtection="1">
      <alignment horizontal="center" vertical="center" wrapText="1"/>
      <protection/>
    </xf>
    <xf numFmtId="0" fontId="0" fillId="0" borderId="88" xfId="57" applyFill="1" applyBorder="1" applyAlignment="1" applyProtection="1">
      <alignment horizontal="center" vertical="center" wrapText="1"/>
      <protection/>
    </xf>
    <xf numFmtId="14" fontId="0" fillId="0" borderId="54" xfId="57" applyNumberFormat="1" applyFont="1" applyFill="1" applyBorder="1" applyAlignment="1" applyProtection="1">
      <alignment horizontal="center" vertical="center" wrapText="1"/>
      <protection locked="0"/>
    </xf>
    <xf numFmtId="14" fontId="0" fillId="0" borderId="89" xfId="57" applyNumberFormat="1" applyFont="1" applyFill="1" applyBorder="1" applyAlignment="1" applyProtection="1">
      <alignment horizontal="center" vertical="center" wrapText="1"/>
      <protection locked="0"/>
    </xf>
    <xf numFmtId="0" fontId="41" fillId="43" borderId="90" xfId="42" applyNumberFormat="1" applyFill="1" applyBorder="1" applyAlignment="1" applyProtection="1">
      <alignment horizontal="left" vertical="center"/>
      <protection/>
    </xf>
    <xf numFmtId="0" fontId="0" fillId="43" borderId="60" xfId="0" applyNumberFormat="1" applyFill="1" applyBorder="1" applyAlignment="1" applyProtection="1">
      <alignment horizontal="left" vertical="center"/>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0" fillId="0" borderId="91" xfId="57" applyFill="1" applyBorder="1" applyAlignment="1" applyProtection="1">
      <alignment horizontal="center" vertical="center" wrapText="1"/>
      <protection/>
    </xf>
    <xf numFmtId="14" fontId="0" fillId="0" borderId="92" xfId="57" applyNumberFormat="1" applyFont="1" applyFill="1" applyBorder="1" applyAlignment="1" applyProtection="1">
      <alignment horizontal="center" vertical="center" wrapText="1"/>
      <protection locked="0"/>
    </xf>
    <xf numFmtId="14" fontId="0" fillId="0" borderId="50" xfId="57" applyNumberFormat="1" applyFont="1" applyFill="1" applyBorder="1" applyAlignment="1" applyProtection="1">
      <alignment horizontal="center" vertical="center" wrapText="1"/>
      <protection locked="0"/>
    </xf>
    <xf numFmtId="0" fontId="0" fillId="42" borderId="90" xfId="0" applyNumberFormat="1" applyFill="1" applyBorder="1" applyAlignment="1" applyProtection="1">
      <alignment horizontal="center" vertical="center"/>
      <protection locked="0"/>
    </xf>
    <xf numFmtId="0" fontId="0" fillId="42" borderId="60" xfId="0" applyNumberFormat="1" applyFill="1" applyBorder="1" applyAlignment="1" applyProtection="1">
      <alignment horizontal="center" vertical="center"/>
      <protection locked="0"/>
    </xf>
    <xf numFmtId="0" fontId="64" fillId="0" borderId="0" xfId="0" applyFont="1" applyFill="1" applyBorder="1" applyAlignment="1">
      <alignment horizontal="center" wrapText="1"/>
    </xf>
    <xf numFmtId="0" fontId="0" fillId="40" borderId="58" xfId="57" applyNumberFormat="1" applyFont="1" applyFill="1" applyBorder="1" applyAlignment="1" applyProtection="1">
      <alignment horizontal="center" vertical="center"/>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43</xdr:row>
      <xdr:rowOff>114300</xdr:rowOff>
    </xdr:to>
    <xdr:sp>
      <xdr:nvSpPr>
        <xdr:cNvPr id="2" name="Скругленный прямоугольник 6"/>
        <xdr:cNvSpPr>
          <a:spLocks/>
        </xdr:cNvSpPr>
      </xdr:nvSpPr>
      <xdr:spPr>
        <a:xfrm>
          <a:off x="1047750" y="1362075"/>
          <a:ext cx="6905625" cy="103536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30</xdr:row>
      <xdr:rowOff>9525</xdr:rowOff>
    </xdr:from>
    <xdr:to>
      <xdr:col>7</xdr:col>
      <xdr:colOff>0</xdr:colOff>
      <xdr:row>33</xdr:row>
      <xdr:rowOff>0</xdr:rowOff>
    </xdr:to>
    <xdr:sp>
      <xdr:nvSpPr>
        <xdr:cNvPr id="7" name="Скругленный прямоугольник 11"/>
        <xdr:cNvSpPr>
          <a:spLocks/>
        </xdr:cNvSpPr>
      </xdr:nvSpPr>
      <xdr:spPr>
        <a:xfrm>
          <a:off x="1504950" y="76104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34</xdr:row>
      <xdr:rowOff>19050</xdr:rowOff>
    </xdr:from>
    <xdr:to>
      <xdr:col>7</xdr:col>
      <xdr:colOff>0</xdr:colOff>
      <xdr:row>37</xdr:row>
      <xdr:rowOff>0</xdr:rowOff>
    </xdr:to>
    <xdr:sp>
      <xdr:nvSpPr>
        <xdr:cNvPr id="8" name="Скругленный прямоугольник 12"/>
        <xdr:cNvSpPr>
          <a:spLocks/>
        </xdr:cNvSpPr>
      </xdr:nvSpPr>
      <xdr:spPr>
        <a:xfrm>
          <a:off x="1495425" y="87439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37</xdr:row>
      <xdr:rowOff>190500</xdr:rowOff>
    </xdr:from>
    <xdr:to>
      <xdr:col>7</xdr:col>
      <xdr:colOff>9525</xdr:colOff>
      <xdr:row>42</xdr:row>
      <xdr:rowOff>342900</xdr:rowOff>
    </xdr:to>
    <xdr:sp>
      <xdr:nvSpPr>
        <xdr:cNvPr id="9" name="Скругленный прямоугольник 13"/>
        <xdr:cNvSpPr>
          <a:spLocks/>
        </xdr:cNvSpPr>
      </xdr:nvSpPr>
      <xdr:spPr>
        <a:xfrm>
          <a:off x="1514475" y="99060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23</xdr:row>
      <xdr:rowOff>0</xdr:rowOff>
    </xdr:from>
    <xdr:to>
      <xdr:col>6</xdr:col>
      <xdr:colOff>2200275</xdr:colOff>
      <xdr:row>23</xdr:row>
      <xdr:rowOff>0</xdr:rowOff>
    </xdr:to>
    <xdr:sp>
      <xdr:nvSpPr>
        <xdr:cNvPr id="10" name="Скругленный прямоугольник 19"/>
        <xdr:cNvSpPr>
          <a:spLocks/>
        </xdr:cNvSpPr>
      </xdr:nvSpPr>
      <xdr:spPr>
        <a:xfrm>
          <a:off x="1514475" y="5334000"/>
          <a:ext cx="5934075" cy="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190500</xdr:rowOff>
    </xdr:from>
    <xdr:to>
      <xdr:col>7</xdr:col>
      <xdr:colOff>19050</xdr:colOff>
      <xdr:row>29</xdr:row>
      <xdr:rowOff>9525</xdr:rowOff>
    </xdr:to>
    <xdr:sp>
      <xdr:nvSpPr>
        <xdr:cNvPr id="11" name="Скругленный прямоугольник 15"/>
        <xdr:cNvSpPr>
          <a:spLocks/>
        </xdr:cNvSpPr>
      </xdr:nvSpPr>
      <xdr:spPr>
        <a:xfrm>
          <a:off x="1524000" y="5524500"/>
          <a:ext cx="5953125" cy="18954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2" name="Скругленный прямоугольник 16"/>
        <xdr:cNvSpPr>
          <a:spLocks/>
        </xdr:cNvSpPr>
      </xdr:nvSpPr>
      <xdr:spPr>
        <a:xfrm>
          <a:off x="1524000" y="4067175"/>
          <a:ext cx="5943600" cy="4476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3" name="Овал 17"/>
        <xdr:cNvSpPr>
          <a:spLocks/>
        </xdr:cNvSpPr>
      </xdr:nvSpPr>
      <xdr:spPr>
        <a:xfrm>
          <a:off x="7486650" y="4057650"/>
          <a:ext cx="438150" cy="447675"/>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E61"/>
  <sheetViews>
    <sheetView showGridLines="0" zoomScalePageLayoutView="0" workbookViewId="0" topLeftCell="A1">
      <selection activeCell="C5" sqref="C5"/>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7.57421875" style="1" customWidth="1"/>
    <col min="12" max="22" width="11.57421875" style="1" customWidth="1"/>
    <col min="23" max="23" width="16.7109375" style="1" customWidth="1"/>
    <col min="24" max="29" width="16.00390625" style="1" customWidth="1"/>
    <col min="30" max="16384" width="9.140625" style="1" customWidth="1"/>
  </cols>
  <sheetData>
    <row r="1" spans="2:22" ht="12" thickBot="1">
      <c r="B1" s="94" t="s">
        <v>56</v>
      </c>
      <c r="C1" s="96" t="s">
        <v>251</v>
      </c>
      <c r="E1" s="124" t="s">
        <v>6</v>
      </c>
      <c r="F1" s="125" t="s">
        <v>89</v>
      </c>
      <c r="G1" s="125" t="s">
        <v>145</v>
      </c>
      <c r="I1" s="108" t="s">
        <v>2</v>
      </c>
      <c r="J1" s="109" t="s">
        <v>143</v>
      </c>
      <c r="K1" s="90" t="s">
        <v>204</v>
      </c>
      <c r="L1" s="56" t="s">
        <v>189</v>
      </c>
      <c r="M1" s="93" t="s">
        <v>197</v>
      </c>
      <c r="N1" s="56" t="s">
        <v>199</v>
      </c>
      <c r="O1" s="56"/>
      <c r="P1" s="56"/>
      <c r="Q1" s="56"/>
      <c r="R1" s="56"/>
      <c r="S1" s="56"/>
      <c r="T1" s="56"/>
      <c r="V1" t="s">
        <v>289</v>
      </c>
    </row>
    <row r="2" spans="2:22" ht="15">
      <c r="B2" s="95" t="s">
        <v>0</v>
      </c>
      <c r="C2" s="96" t="s">
        <v>251</v>
      </c>
      <c r="E2" s="119">
        <v>2012</v>
      </c>
      <c r="F2" s="120" t="s">
        <v>90</v>
      </c>
      <c r="G2" s="122" t="s">
        <v>104</v>
      </c>
      <c r="I2" s="117" t="s">
        <v>138</v>
      </c>
      <c r="J2" s="107">
        <v>2</v>
      </c>
      <c r="K2" t="s">
        <v>282</v>
      </c>
      <c r="L2" s="186" t="s">
        <v>187</v>
      </c>
      <c r="M2" s="186" t="s">
        <v>300</v>
      </c>
      <c r="N2" s="56"/>
      <c r="O2" s="56"/>
      <c r="P2" s="56"/>
      <c r="Q2" s="56"/>
      <c r="R2" s="56"/>
      <c r="S2" s="56"/>
      <c r="T2" s="56"/>
      <c r="V2" t="s">
        <v>288</v>
      </c>
    </row>
    <row r="3" spans="2:22" ht="15.75" thickBot="1">
      <c r="B3" s="95" t="s">
        <v>26</v>
      </c>
      <c r="C3" s="96" t="s">
        <v>202</v>
      </c>
      <c r="E3" s="101">
        <v>2013</v>
      </c>
      <c r="F3" s="120" t="s">
        <v>91</v>
      </c>
      <c r="G3" s="123" t="s">
        <v>105</v>
      </c>
      <c r="I3" s="116" t="s">
        <v>20</v>
      </c>
      <c r="J3" s="106">
        <v>-1</v>
      </c>
      <c r="K3" t="s">
        <v>283</v>
      </c>
      <c r="L3" s="186" t="s">
        <v>188</v>
      </c>
      <c r="N3" s="226">
        <f>YEAR_PERIOD</f>
        <v>2016</v>
      </c>
      <c r="O3" s="227"/>
      <c r="P3" s="227"/>
      <c r="Q3" s="228">
        <f>IF(ISERROR(MATCH(MONTH_PERIOD,Квартал,0)),0,(3*MATCH(MONTH_PERIOD,Квартал,0)))</f>
        <v>0</v>
      </c>
      <c r="R3" s="229" t="s">
        <v>200</v>
      </c>
      <c r="S3" s="229" t="s">
        <v>201</v>
      </c>
      <c r="T3" s="230"/>
      <c r="V3" t="s">
        <v>290</v>
      </c>
    </row>
    <row r="4" spans="2:20" ht="11.25">
      <c r="B4" s="95" t="s">
        <v>1</v>
      </c>
      <c r="C4" s="96" t="s">
        <v>307</v>
      </c>
      <c r="E4" s="101">
        <v>2014</v>
      </c>
      <c r="F4" s="120" t="s">
        <v>92</v>
      </c>
      <c r="I4" s="104" t="s">
        <v>140</v>
      </c>
      <c r="J4" s="105">
        <v>2</v>
      </c>
      <c r="N4" s="231"/>
      <c r="O4" s="232"/>
      <c r="P4" s="233"/>
      <c r="Q4" s="228"/>
      <c r="R4" s="56"/>
      <c r="S4" s="56"/>
      <c r="T4" s="56"/>
    </row>
    <row r="5" spans="2:20" ht="11.25">
      <c r="B5" s="95" t="s">
        <v>19</v>
      </c>
      <c r="C5" s="97" t="s">
        <v>203</v>
      </c>
      <c r="E5" s="101">
        <v>2015</v>
      </c>
      <c r="F5" s="120" t="s">
        <v>93</v>
      </c>
      <c r="I5" s="104" t="s">
        <v>139</v>
      </c>
      <c r="J5" s="105">
        <v>2</v>
      </c>
      <c r="N5" s="231"/>
      <c r="O5" s="234"/>
      <c r="P5" s="233"/>
      <c r="Q5" s="228"/>
      <c r="R5" s="235"/>
      <c r="S5" s="236"/>
      <c r="T5" s="56"/>
    </row>
    <row r="6" spans="2:20" ht="11.25">
      <c r="B6" s="95" t="s">
        <v>27</v>
      </c>
      <c r="C6" s="98" t="str">
        <f>Титульный!F14</f>
        <v>АО "Интер РАО - Электрогенерация" (филиал "Северо-Западная ТЭЦ")</v>
      </c>
      <c r="E6" s="101">
        <v>2016</v>
      </c>
      <c r="F6" s="120" t="s">
        <v>94</v>
      </c>
      <c r="I6" s="104" t="s">
        <v>141</v>
      </c>
      <c r="J6" s="105">
        <v>2</v>
      </c>
      <c r="N6" s="231"/>
      <c r="O6" s="234"/>
      <c r="P6" s="233"/>
      <c r="Q6" s="228"/>
      <c r="R6" s="235"/>
      <c r="S6" s="236"/>
      <c r="T6" s="56"/>
    </row>
    <row r="7" spans="2:20" ht="11.25">
      <c r="B7" s="95" t="s">
        <v>28</v>
      </c>
      <c r="C7" s="98">
        <f>YEAR_PERIOD</f>
        <v>2016</v>
      </c>
      <c r="E7" s="101">
        <v>2017</v>
      </c>
      <c r="F7" s="120" t="s">
        <v>95</v>
      </c>
      <c r="I7" s="104" t="s">
        <v>142</v>
      </c>
      <c r="J7" s="105">
        <v>-1</v>
      </c>
      <c r="N7" s="231"/>
      <c r="O7" s="234"/>
      <c r="P7" s="237"/>
      <c r="Q7" s="228"/>
      <c r="R7" s="235"/>
      <c r="S7" s="236"/>
      <c r="T7" s="56"/>
    </row>
    <row r="8" spans="2:10" ht="11.25">
      <c r="B8" s="95" t="s">
        <v>30</v>
      </c>
      <c r="C8" s="97" t="s">
        <v>6</v>
      </c>
      <c r="E8" s="101">
        <v>2018</v>
      </c>
      <c r="F8" s="120" t="s">
        <v>96</v>
      </c>
      <c r="I8" s="104" t="s">
        <v>261</v>
      </c>
      <c r="J8" s="105">
        <v>2</v>
      </c>
    </row>
    <row r="9" spans="2:10" ht="12" thickBot="1">
      <c r="B9" s="99" t="s">
        <v>29</v>
      </c>
      <c r="C9" s="100" t="str">
        <f>PF</f>
        <v>План</v>
      </c>
      <c r="E9" s="101">
        <v>2019</v>
      </c>
      <c r="F9" s="120" t="s">
        <v>97</v>
      </c>
      <c r="I9" s="104" t="s">
        <v>260</v>
      </c>
      <c r="J9" s="105">
        <v>2</v>
      </c>
    </row>
    <row r="10" spans="3:10" ht="12" thickBot="1">
      <c r="C10" s="39"/>
      <c r="E10" s="102">
        <v>2020</v>
      </c>
      <c r="F10" s="120" t="s">
        <v>98</v>
      </c>
      <c r="I10" s="104" t="s">
        <v>262</v>
      </c>
      <c r="J10" s="105">
        <v>2</v>
      </c>
    </row>
    <row r="11" spans="6:10" ht="11.25">
      <c r="F11" s="120" t="s">
        <v>99</v>
      </c>
      <c r="I11" s="104" t="s">
        <v>267</v>
      </c>
      <c r="J11" s="105">
        <v>2</v>
      </c>
    </row>
    <row r="12" spans="6:10" ht="11.25">
      <c r="F12" s="120" t="s">
        <v>100</v>
      </c>
      <c r="I12" s="104" t="s">
        <v>273</v>
      </c>
      <c r="J12" s="105">
        <v>2</v>
      </c>
    </row>
    <row r="13" spans="6:10" ht="12" thickBot="1">
      <c r="F13" s="121" t="s">
        <v>101</v>
      </c>
      <c r="I13" s="104" t="s">
        <v>274</v>
      </c>
      <c r="J13" s="105">
        <v>2</v>
      </c>
    </row>
    <row r="14" spans="9:10" ht="12" thickBot="1">
      <c r="I14" s="104" t="s">
        <v>179</v>
      </c>
      <c r="J14" s="105">
        <v>-1</v>
      </c>
    </row>
    <row r="15" spans="2:10" ht="12" thickBot="1">
      <c r="B15" s="110" t="s">
        <v>167</v>
      </c>
      <c r="C15" s="111" t="s">
        <v>155</v>
      </c>
      <c r="D15" s="111" t="s">
        <v>166</v>
      </c>
      <c r="E15" s="112" t="s">
        <v>24</v>
      </c>
      <c r="I15" s="116" t="s">
        <v>144</v>
      </c>
      <c r="J15" s="118">
        <v>-1</v>
      </c>
    </row>
    <row r="16" spans="2:5" ht="22.5">
      <c r="B16" s="94" t="s">
        <v>27</v>
      </c>
      <c r="C16" s="114" t="s">
        <v>3</v>
      </c>
      <c r="D16" s="114" t="s">
        <v>144</v>
      </c>
      <c r="E16" s="107">
        <v>2</v>
      </c>
    </row>
    <row r="17" spans="2:5" ht="11.25">
      <c r="B17" s="95" t="s">
        <v>146</v>
      </c>
      <c r="C17" s="113" t="s">
        <v>4</v>
      </c>
      <c r="D17" s="113" t="s">
        <v>144</v>
      </c>
      <c r="E17" s="103">
        <v>2</v>
      </c>
    </row>
    <row r="18" spans="2:5" ht="11.25">
      <c r="B18" s="95" t="s">
        <v>147</v>
      </c>
      <c r="C18" s="113" t="s">
        <v>5</v>
      </c>
      <c r="D18" s="113" t="s">
        <v>144</v>
      </c>
      <c r="E18" s="103">
        <v>2</v>
      </c>
    </row>
    <row r="19" spans="2:5" ht="11.25">
      <c r="B19" s="95" t="s">
        <v>148</v>
      </c>
      <c r="C19" s="113" t="s">
        <v>6</v>
      </c>
      <c r="D19" s="113" t="s">
        <v>144</v>
      </c>
      <c r="E19" s="103">
        <v>2</v>
      </c>
    </row>
    <row r="20" spans="2:5" ht="11.25">
      <c r="B20" s="95" t="s">
        <v>29</v>
      </c>
      <c r="C20" s="113" t="s">
        <v>25</v>
      </c>
      <c r="D20" s="113" t="s">
        <v>144</v>
      </c>
      <c r="E20" s="103">
        <v>2</v>
      </c>
    </row>
    <row r="21" spans="2:5" ht="11.25">
      <c r="B21" s="95" t="s">
        <v>149</v>
      </c>
      <c r="C21" s="113" t="s">
        <v>156</v>
      </c>
      <c r="D21" s="113" t="s">
        <v>144</v>
      </c>
      <c r="E21" s="103">
        <v>2</v>
      </c>
    </row>
    <row r="22" spans="2:31" s="56" customFormat="1" ht="11.25">
      <c r="B22" s="95" t="s">
        <v>150</v>
      </c>
      <c r="C22" s="113" t="s">
        <v>157</v>
      </c>
      <c r="D22" s="113" t="s">
        <v>144</v>
      </c>
      <c r="E22" s="103">
        <v>2</v>
      </c>
      <c r="I22" s="1"/>
      <c r="J22" s="1"/>
      <c r="M22" s="62"/>
      <c r="N22" s="62"/>
      <c r="O22" s="62"/>
      <c r="P22" s="62"/>
      <c r="Q22" s="62"/>
      <c r="R22" s="68"/>
      <c r="S22" s="61"/>
      <c r="T22" s="61"/>
      <c r="U22" s="61"/>
      <c r="V22" s="69"/>
      <c r="W22" s="69"/>
      <c r="X22" s="61"/>
      <c r="Y22" s="61"/>
      <c r="Z22" s="61"/>
      <c r="AA22" s="61"/>
      <c r="AB22" s="61"/>
      <c r="AC22" s="61"/>
      <c r="AD22" s="61"/>
      <c r="AE22" s="61"/>
    </row>
    <row r="23" spans="2:31" s="56" customFormat="1" ht="22.5">
      <c r="B23" s="95" t="s">
        <v>152</v>
      </c>
      <c r="C23" s="113" t="s">
        <v>159</v>
      </c>
      <c r="D23" s="113" t="s">
        <v>144</v>
      </c>
      <c r="E23" s="103">
        <v>2</v>
      </c>
      <c r="I23" s="1"/>
      <c r="J23" s="1"/>
      <c r="M23" s="62"/>
      <c r="N23" s="62"/>
      <c r="O23" s="62"/>
      <c r="P23" s="62"/>
      <c r="Q23" s="62"/>
      <c r="R23" s="68"/>
      <c r="S23" s="61"/>
      <c r="T23" s="61"/>
      <c r="U23" s="61"/>
      <c r="V23" s="69"/>
      <c r="W23" s="69"/>
      <c r="X23" s="61"/>
      <c r="Y23" s="61"/>
      <c r="Z23" s="61"/>
      <c r="AA23" s="61"/>
      <c r="AB23" s="61"/>
      <c r="AC23" s="61"/>
      <c r="AD23" s="61"/>
      <c r="AE23" s="61"/>
    </row>
    <row r="24" spans="2:5" ht="11.25">
      <c r="B24" s="95" t="s">
        <v>151</v>
      </c>
      <c r="C24" s="113" t="s">
        <v>158</v>
      </c>
      <c r="D24" s="113" t="s">
        <v>144</v>
      </c>
      <c r="E24" s="103">
        <v>2</v>
      </c>
    </row>
    <row r="25" spans="2:5" ht="33.75">
      <c r="B25" s="95" t="s">
        <v>303</v>
      </c>
      <c r="C25" s="113" t="s">
        <v>291</v>
      </c>
      <c r="D25" s="113" t="s">
        <v>144</v>
      </c>
      <c r="E25" s="103">
        <v>2</v>
      </c>
    </row>
    <row r="26" spans="2:5" s="56" customFormat="1" ht="11.25">
      <c r="B26" s="95" t="s">
        <v>292</v>
      </c>
      <c r="C26" s="113" t="s">
        <v>186</v>
      </c>
      <c r="D26" s="113" t="s">
        <v>144</v>
      </c>
      <c r="E26" s="103">
        <v>2</v>
      </c>
    </row>
    <row r="27" spans="2:5" s="56" customFormat="1" ht="11.25">
      <c r="B27" s="95" t="s">
        <v>293</v>
      </c>
      <c r="C27" s="113" t="s">
        <v>296</v>
      </c>
      <c r="D27" s="113" t="s">
        <v>144</v>
      </c>
      <c r="E27" s="103">
        <v>2</v>
      </c>
    </row>
    <row r="28" spans="2:5" s="56" customFormat="1" ht="33.75">
      <c r="B28" s="95" t="s">
        <v>294</v>
      </c>
      <c r="C28" s="113" t="s">
        <v>297</v>
      </c>
      <c r="D28" s="113" t="s">
        <v>144</v>
      </c>
      <c r="E28" s="103">
        <v>2</v>
      </c>
    </row>
    <row r="29" spans="2:5" s="56" customFormat="1" ht="33.75">
      <c r="B29" s="95" t="s">
        <v>295</v>
      </c>
      <c r="C29" s="113" t="s">
        <v>298</v>
      </c>
      <c r="D29" s="113" t="s">
        <v>144</v>
      </c>
      <c r="E29" s="103">
        <v>2</v>
      </c>
    </row>
    <row r="30" spans="2:10" ht="22.5">
      <c r="B30" s="95" t="s">
        <v>193</v>
      </c>
      <c r="C30" s="113" t="s">
        <v>180</v>
      </c>
      <c r="D30" s="113" t="s">
        <v>179</v>
      </c>
      <c r="E30" s="103">
        <v>2</v>
      </c>
      <c r="I30" s="56"/>
      <c r="J30" s="56"/>
    </row>
    <row r="31" spans="2:5" s="56" customFormat="1" ht="22.5">
      <c r="B31" s="95" t="s">
        <v>194</v>
      </c>
      <c r="C31" s="113" t="s">
        <v>181</v>
      </c>
      <c r="D31" s="113" t="s">
        <v>179</v>
      </c>
      <c r="E31" s="103">
        <v>2</v>
      </c>
    </row>
    <row r="32" spans="2:5" s="56" customFormat="1" ht="22.5">
      <c r="B32" s="95" t="s">
        <v>195</v>
      </c>
      <c r="C32" s="113" t="s">
        <v>184</v>
      </c>
      <c r="D32" s="113" t="s">
        <v>179</v>
      </c>
      <c r="E32" s="103">
        <v>2</v>
      </c>
    </row>
    <row r="33" spans="2:5" s="56" customFormat="1" ht="22.5">
      <c r="B33" s="95" t="s">
        <v>301</v>
      </c>
      <c r="C33" s="113" t="s">
        <v>302</v>
      </c>
      <c r="D33" s="113" t="s">
        <v>273</v>
      </c>
      <c r="E33" s="103">
        <v>1</v>
      </c>
    </row>
    <row r="34" spans="2:5" s="56" customFormat="1" ht="11.25">
      <c r="B34" s="95" t="s">
        <v>153</v>
      </c>
      <c r="C34" s="113" t="s">
        <v>160</v>
      </c>
      <c r="D34" s="113" t="s">
        <v>144</v>
      </c>
      <c r="E34" s="103">
        <v>1</v>
      </c>
    </row>
    <row r="35" spans="2:5" s="56" customFormat="1" ht="11.25">
      <c r="B35" s="95" t="s">
        <v>154</v>
      </c>
      <c r="C35" s="113" t="s">
        <v>161</v>
      </c>
      <c r="D35" s="113" t="s">
        <v>144</v>
      </c>
      <c r="E35" s="103">
        <v>1</v>
      </c>
    </row>
    <row r="36" spans="2:5" s="56" customFormat="1" ht="11.25">
      <c r="B36" s="95" t="s">
        <v>164</v>
      </c>
      <c r="C36" s="113" t="s">
        <v>162</v>
      </c>
      <c r="D36" s="113" t="s">
        <v>144</v>
      </c>
      <c r="E36" s="103">
        <v>1</v>
      </c>
    </row>
    <row r="37" spans="2:5" s="56" customFormat="1" ht="12" thickBot="1">
      <c r="B37" s="99" t="s">
        <v>165</v>
      </c>
      <c r="C37" s="115" t="s">
        <v>163</v>
      </c>
      <c r="D37" s="115" t="s">
        <v>144</v>
      </c>
      <c r="E37" s="106">
        <v>1</v>
      </c>
    </row>
    <row r="38" spans="2:5" s="56" customFormat="1" ht="12" thickBot="1">
      <c r="B38" s="110"/>
      <c r="C38" s="184"/>
      <c r="D38" s="184"/>
      <c r="E38" s="185"/>
    </row>
    <row r="39" spans="2:5" s="56" customFormat="1" ht="11.25">
      <c r="B39" s="88"/>
      <c r="C39" s="1"/>
      <c r="D39" s="1"/>
      <c r="E39" s="1"/>
    </row>
    <row r="40" spans="2:10" s="56" customFormat="1" ht="11.25">
      <c r="B40" s="88"/>
      <c r="C40" s="1"/>
      <c r="D40" s="1"/>
      <c r="E40" s="1"/>
      <c r="I40" s="1"/>
      <c r="J40" s="1"/>
    </row>
    <row r="43" spans="9:11" ht="11.25">
      <c r="I43" s="67"/>
      <c r="J43" s="56"/>
      <c r="K43" s="56"/>
    </row>
    <row r="44" spans="9:31" ht="11.25">
      <c r="I44" s="67"/>
      <c r="J44" s="56"/>
      <c r="L44" s="273"/>
      <c r="M44" s="62"/>
      <c r="N44" s="62"/>
      <c r="O44" s="62"/>
      <c r="P44" s="62"/>
      <c r="Q44" s="62"/>
      <c r="R44" s="63"/>
      <c r="S44" s="63"/>
      <c r="T44" s="63"/>
      <c r="U44" s="63"/>
      <c r="V44" s="63"/>
      <c r="W44" s="63"/>
      <c r="X44" s="63"/>
      <c r="Y44" s="63"/>
      <c r="Z44" s="63"/>
      <c r="AA44" s="63"/>
      <c r="AB44" s="63"/>
      <c r="AC44" s="63"/>
      <c r="AD44" s="63"/>
      <c r="AE44" s="63"/>
    </row>
    <row r="45" spans="2:31" s="56" customFormat="1" ht="11.25">
      <c r="B45" s="88"/>
      <c r="C45" s="1"/>
      <c r="D45" s="1"/>
      <c r="E45" s="1"/>
      <c r="I45" s="1"/>
      <c r="J45" s="1"/>
      <c r="K45" s="1"/>
      <c r="L45" s="273"/>
      <c r="M45" s="62"/>
      <c r="N45" s="62"/>
      <c r="O45" s="62"/>
      <c r="P45" s="62"/>
      <c r="Q45" s="62"/>
      <c r="R45" s="63"/>
      <c r="S45" s="63"/>
      <c r="T45" s="63"/>
      <c r="U45" s="63"/>
      <c r="V45" s="63"/>
      <c r="W45" s="63"/>
      <c r="X45" s="63"/>
      <c r="Y45" s="63"/>
      <c r="Z45" s="63"/>
      <c r="AA45" s="63"/>
      <c r="AB45" s="63"/>
      <c r="AC45" s="63"/>
      <c r="AD45" s="63"/>
      <c r="AE45" s="63"/>
    </row>
    <row r="46" spans="12:31" ht="11.25">
      <c r="L46" s="273"/>
      <c r="M46" s="62"/>
      <c r="N46" s="62"/>
      <c r="O46" s="62"/>
      <c r="P46" s="62"/>
      <c r="Q46" s="62"/>
      <c r="R46" s="68"/>
      <c r="S46" s="61"/>
      <c r="T46" s="61"/>
      <c r="U46" s="61"/>
      <c r="V46" s="69"/>
      <c r="W46" s="69"/>
      <c r="X46" s="61"/>
      <c r="Y46" s="61"/>
      <c r="Z46" s="61"/>
      <c r="AA46" s="61"/>
      <c r="AB46" s="61"/>
      <c r="AC46" s="61"/>
      <c r="AD46" s="61"/>
      <c r="AE46" s="61"/>
    </row>
    <row r="47" spans="7:29" ht="11.25">
      <c r="G47" s="60"/>
      <c r="H47" s="273"/>
      <c r="K47" s="62"/>
      <c r="L47" s="62"/>
      <c r="M47" s="62"/>
      <c r="N47" s="62"/>
      <c r="O47" s="62"/>
      <c r="P47" s="63"/>
      <c r="Q47" s="63"/>
      <c r="R47" s="63"/>
      <c r="S47" s="63"/>
      <c r="T47" s="63"/>
      <c r="U47" s="63"/>
      <c r="V47" s="63"/>
      <c r="W47" s="63"/>
      <c r="X47" s="63"/>
      <c r="Y47" s="63"/>
      <c r="Z47" s="63"/>
      <c r="AA47" s="63"/>
      <c r="AB47" s="63"/>
      <c r="AC47" s="63"/>
    </row>
    <row r="48" spans="7:29" ht="11.25">
      <c r="G48" s="64"/>
      <c r="H48" s="273"/>
      <c r="K48" s="65"/>
      <c r="L48" s="65"/>
      <c r="M48" s="65"/>
      <c r="N48" s="65"/>
      <c r="O48" s="65"/>
      <c r="P48" s="66"/>
      <c r="Q48" s="66"/>
      <c r="R48" s="66"/>
      <c r="S48" s="66"/>
      <c r="T48" s="66"/>
      <c r="U48" s="66"/>
      <c r="V48" s="66"/>
      <c r="W48" s="66"/>
      <c r="X48" s="66"/>
      <c r="Y48" s="66"/>
      <c r="Z48" s="66"/>
      <c r="AA48" s="66"/>
      <c r="AB48" s="66"/>
      <c r="AC48" s="66"/>
    </row>
    <row r="49" spans="7:29" ht="11.25">
      <c r="G49" s="64"/>
      <c r="H49" s="273"/>
      <c r="K49" s="65"/>
      <c r="L49" s="65"/>
      <c r="M49" s="65"/>
      <c r="N49" s="65"/>
      <c r="O49" s="65"/>
      <c r="P49" s="66"/>
      <c r="Q49" s="66"/>
      <c r="R49" s="66"/>
      <c r="S49" s="66"/>
      <c r="T49" s="66"/>
      <c r="U49" s="66"/>
      <c r="V49" s="66"/>
      <c r="W49" s="66"/>
      <c r="X49" s="66"/>
      <c r="Y49" s="66"/>
      <c r="Z49" s="66"/>
      <c r="AA49" s="66"/>
      <c r="AB49" s="66"/>
      <c r="AC49" s="66"/>
    </row>
    <row r="50" spans="7:29" ht="11.25">
      <c r="G50" s="67"/>
      <c r="H50" s="273"/>
      <c r="J50" s="56"/>
      <c r="K50" s="62"/>
      <c r="L50" s="62"/>
      <c r="M50" s="62"/>
      <c r="N50" s="62"/>
      <c r="O50" s="62"/>
      <c r="P50" s="68"/>
      <c r="Q50" s="61"/>
      <c r="R50" s="61"/>
      <c r="S50" s="61"/>
      <c r="T50" s="69"/>
      <c r="U50" s="69"/>
      <c r="V50" s="61"/>
      <c r="W50" s="61"/>
      <c r="X50" s="61"/>
      <c r="Y50" s="61"/>
      <c r="Z50" s="61"/>
      <c r="AA50" s="61"/>
      <c r="AB50" s="61"/>
      <c r="AC50" s="61"/>
    </row>
    <row r="51" spans="7:29" ht="11.25">
      <c r="G51" s="274"/>
      <c r="H51" s="274"/>
      <c r="I51" s="60"/>
      <c r="K51" s="61"/>
      <c r="L51" s="61"/>
      <c r="M51" s="61"/>
      <c r="N51" s="61"/>
      <c r="O51" s="61"/>
      <c r="P51" s="63"/>
      <c r="Q51" s="63"/>
      <c r="R51" s="63"/>
      <c r="S51" s="63"/>
      <c r="T51" s="63"/>
      <c r="U51" s="63"/>
      <c r="V51" s="63"/>
      <c r="W51" s="63"/>
      <c r="X51" s="63"/>
      <c r="Y51" s="63"/>
      <c r="Z51" s="63"/>
      <c r="AA51" s="63"/>
      <c r="AB51" s="63"/>
      <c r="AC51" s="63"/>
    </row>
    <row r="52" spans="7:29" ht="11.25">
      <c r="G52" s="60"/>
      <c r="H52" s="70"/>
      <c r="I52" s="60"/>
      <c r="K52" s="62"/>
      <c r="L52" s="62"/>
      <c r="M52" s="62"/>
      <c r="N52" s="62"/>
      <c r="O52" s="62"/>
      <c r="P52" s="63"/>
      <c r="Q52" s="63"/>
      <c r="R52" s="63"/>
      <c r="S52" s="63"/>
      <c r="T52" s="63"/>
      <c r="U52" s="63"/>
      <c r="V52" s="63"/>
      <c r="W52" s="63"/>
      <c r="X52" s="63"/>
      <c r="Y52" s="63"/>
      <c r="Z52" s="63"/>
      <c r="AA52" s="63"/>
      <c r="AB52" s="63"/>
      <c r="AC52" s="63"/>
    </row>
    <row r="53" spans="7:29" ht="11.25">
      <c r="G53" s="64"/>
      <c r="H53" s="70"/>
      <c r="I53" s="67"/>
      <c r="K53" s="65"/>
      <c r="L53" s="65"/>
      <c r="M53" s="65"/>
      <c r="N53" s="65"/>
      <c r="O53" s="65"/>
      <c r="P53" s="66"/>
      <c r="Q53" s="66"/>
      <c r="R53" s="66"/>
      <c r="S53" s="66"/>
      <c r="T53" s="66"/>
      <c r="U53" s="66"/>
      <c r="V53" s="66"/>
      <c r="W53" s="66"/>
      <c r="X53" s="66"/>
      <c r="Y53" s="66"/>
      <c r="Z53" s="66"/>
      <c r="AA53" s="66"/>
      <c r="AB53" s="66"/>
      <c r="AC53" s="66"/>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7"/>
      <c r="H55" s="70"/>
      <c r="K55" s="62"/>
      <c r="L55" s="62"/>
      <c r="M55" s="62"/>
      <c r="N55" s="62"/>
      <c r="O55" s="62"/>
      <c r="P55" s="68"/>
      <c r="Q55" s="61"/>
      <c r="R55" s="61"/>
      <c r="S55" s="61"/>
      <c r="T55" s="69"/>
      <c r="U55" s="69"/>
      <c r="V55" s="61"/>
      <c r="W55" s="61"/>
      <c r="X55" s="61"/>
      <c r="Y55" s="61"/>
      <c r="Z55" s="61"/>
      <c r="AA55" s="61"/>
      <c r="AB55" s="61"/>
      <c r="AC55" s="61"/>
    </row>
    <row r="56" spans="7:29" ht="11.25">
      <c r="G56" s="59"/>
      <c r="H56" s="70"/>
      <c r="K56" s="61"/>
      <c r="L56" s="61"/>
      <c r="M56" s="61"/>
      <c r="N56" s="61"/>
      <c r="O56" s="61"/>
      <c r="P56" s="63"/>
      <c r="Q56" s="63"/>
      <c r="R56" s="63"/>
      <c r="S56" s="63"/>
      <c r="T56" s="63"/>
      <c r="U56" s="63"/>
      <c r="V56" s="63"/>
      <c r="W56" s="63"/>
      <c r="X56" s="63"/>
      <c r="Y56" s="63"/>
      <c r="Z56" s="63"/>
      <c r="AA56" s="63"/>
      <c r="AB56" s="63"/>
      <c r="AC56" s="63"/>
    </row>
    <row r="57" spans="7:29" ht="11.25">
      <c r="G57" s="60"/>
      <c r="H57" s="70"/>
      <c r="K57" s="62"/>
      <c r="L57" s="62"/>
      <c r="M57" s="62"/>
      <c r="N57" s="62"/>
      <c r="O57" s="62"/>
      <c r="P57" s="63"/>
      <c r="Q57" s="63"/>
      <c r="R57" s="63"/>
      <c r="S57" s="63"/>
      <c r="T57" s="63"/>
      <c r="U57" s="63"/>
      <c r="V57" s="63"/>
      <c r="W57" s="63"/>
      <c r="X57" s="63"/>
      <c r="Y57" s="63"/>
      <c r="Z57" s="63"/>
      <c r="AA57" s="63"/>
      <c r="AB57" s="63"/>
      <c r="AC57" s="63"/>
    </row>
    <row r="58" spans="7:29" ht="11.25">
      <c r="G58" s="64"/>
      <c r="H58" s="70"/>
      <c r="K58" s="65"/>
      <c r="L58" s="65"/>
      <c r="M58" s="65"/>
      <c r="N58" s="65"/>
      <c r="O58" s="65"/>
      <c r="P58" s="66"/>
      <c r="Q58" s="66"/>
      <c r="R58" s="66"/>
      <c r="S58" s="66"/>
      <c r="T58" s="66"/>
      <c r="U58" s="66"/>
      <c r="V58" s="66"/>
      <c r="W58" s="66"/>
      <c r="X58" s="66"/>
      <c r="Y58" s="66"/>
      <c r="Z58" s="66"/>
      <c r="AA58" s="66"/>
      <c r="AB58" s="66"/>
      <c r="AC58" s="66"/>
    </row>
    <row r="59" spans="7:29" ht="12" thickBot="1">
      <c r="G59" s="64"/>
      <c r="H59" s="70"/>
      <c r="K59" s="65"/>
      <c r="L59" s="65"/>
      <c r="M59" s="65"/>
      <c r="N59" s="65"/>
      <c r="O59" s="65"/>
      <c r="P59" s="66"/>
      <c r="Q59" s="66"/>
      <c r="R59" s="66"/>
      <c r="S59" s="66"/>
      <c r="T59" s="66"/>
      <c r="U59" s="66"/>
      <c r="V59" s="66"/>
      <c r="W59" s="66"/>
      <c r="X59" s="66"/>
      <c r="Y59" s="66"/>
      <c r="Z59" s="66"/>
      <c r="AA59" s="66"/>
      <c r="AB59" s="66"/>
      <c r="AC59" s="66"/>
    </row>
    <row r="60" spans="1:14" ht="19.5" customHeight="1" thickBot="1">
      <c r="A60" s="126"/>
      <c r="B60" s="126"/>
      <c r="C60" s="90"/>
      <c r="D60" s="130"/>
      <c r="E60" s="275"/>
      <c r="F60" s="276"/>
      <c r="G60" s="276"/>
      <c r="H60" s="277"/>
      <c r="I60" s="131"/>
      <c r="K60" s="136"/>
      <c r="L60" s="136"/>
      <c r="M60" s="136"/>
      <c r="N60" s="136"/>
    </row>
    <row r="61" spans="7:29" ht="11.25">
      <c r="G61" s="59"/>
      <c r="H61" s="70"/>
      <c r="K61" s="62"/>
      <c r="L61" s="62"/>
      <c r="M61" s="62"/>
      <c r="N61" s="62"/>
      <c r="O61" s="62"/>
      <c r="P61" s="63"/>
      <c r="Q61" s="63"/>
      <c r="R61" s="63"/>
      <c r="S61" s="63"/>
      <c r="T61" s="63"/>
      <c r="U61" s="63"/>
      <c r="V61" s="63"/>
      <c r="W61" s="63"/>
      <c r="X61" s="63"/>
      <c r="Y61" s="63"/>
      <c r="Z61" s="63"/>
      <c r="AA61" s="63"/>
      <c r="AB61" s="63"/>
      <c r="AC61" s="63"/>
    </row>
  </sheetData>
  <sheetProtection formatColumns="0" formatRows="0"/>
  <mergeCells count="4">
    <mergeCell ref="L44:L46"/>
    <mergeCell ref="H47:H50"/>
    <mergeCell ref="G51:H51"/>
    <mergeCell ref="E60:H60"/>
  </mergeCells>
  <dataValidations count="2">
    <dataValidation allowBlank="1" showInputMessage="1" showErrorMessage="1" error="Допускается ввод только положительных действительных чисел!" sqref="K53:O54 K58:O59 G58:G59 G53:G54 K48:O49 G48:G49"/>
    <dataValidation type="decimal" operator="greaterThanOrEqual" allowBlank="1" showErrorMessage="1" error="Допускается ввод значений больших или равных 0" sqref="P53:AC54 P58:AC59 P48:AC49">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2">
    <pageSetUpPr fitToPage="1"/>
  </sheetPr>
  <dimension ref="A1:N22"/>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267</v>
      </c>
    </row>
    <row r="6" spans="1:9" ht="12" thickBot="1">
      <c r="A6" s="126"/>
      <c r="B6" s="126"/>
      <c r="C6" s="90"/>
      <c r="D6" s="130"/>
      <c r="E6" s="38"/>
      <c r="F6" s="38"/>
      <c r="G6" s="38"/>
      <c r="H6" s="38"/>
      <c r="I6" s="131"/>
    </row>
    <row r="7" spans="1:14" s="141" customFormat="1" ht="30" customHeight="1">
      <c r="A7" s="137"/>
      <c r="B7" s="137"/>
      <c r="C7" s="138"/>
      <c r="D7" s="139"/>
      <c r="E7" s="319" t="s">
        <v>286</v>
      </c>
      <c r="F7" s="320"/>
      <c r="G7" s="320"/>
      <c r="H7" s="321"/>
      <c r="I7" s="140"/>
      <c r="K7" s="142"/>
      <c r="L7" s="142"/>
      <c r="M7" s="142"/>
      <c r="N7" s="142"/>
    </row>
    <row r="8" spans="1:14" s="141" customFormat="1" ht="15" customHeight="1">
      <c r="A8" s="137"/>
      <c r="B8" s="137"/>
      <c r="C8" s="138"/>
      <c r="D8" s="139"/>
      <c r="E8" s="322" t="str">
        <f>COMPANY</f>
        <v>АО "Интер РАО - Электрогенерация" (филиал "Северо-Западная ТЭЦ")</v>
      </c>
      <c r="F8" s="323"/>
      <c r="G8" s="323"/>
      <c r="H8" s="324"/>
      <c r="I8" s="140"/>
      <c r="K8" s="142"/>
      <c r="L8" s="142"/>
      <c r="M8" s="142"/>
      <c r="N8" s="142"/>
    </row>
    <row r="9" spans="1:14" ht="15" customHeight="1" thickBot="1">
      <c r="A9" s="126"/>
      <c r="B9" s="126"/>
      <c r="C9" s="90"/>
      <c r="D9" s="130"/>
      <c r="E9" s="325" t="str">
        <f>"на "&amp;YEAR_PERIOD&amp;" год"</f>
        <v>на 2016 год</v>
      </c>
      <c r="F9" s="326"/>
      <c r="G9" s="326"/>
      <c r="H9" s="327"/>
      <c r="I9" s="131"/>
      <c r="K9" s="136"/>
      <c r="L9" s="136"/>
      <c r="M9" s="136"/>
      <c r="N9" s="136"/>
    </row>
    <row r="10" spans="1:14" ht="12" thickBot="1">
      <c r="A10" s="126"/>
      <c r="B10" s="126"/>
      <c r="C10" s="90"/>
      <c r="D10" s="130"/>
      <c r="E10" s="394"/>
      <c r="F10" s="394"/>
      <c r="G10" s="394"/>
      <c r="H10" s="394"/>
      <c r="I10" s="131"/>
      <c r="K10" s="136"/>
      <c r="L10" s="136"/>
      <c r="M10" s="136"/>
      <c r="N10" s="136"/>
    </row>
    <row r="11" spans="1:14" ht="19.5" customHeight="1" thickBot="1">
      <c r="A11" s="126"/>
      <c r="B11" s="126"/>
      <c r="C11" s="90"/>
      <c r="D11" s="130"/>
      <c r="E11" s="275" t="s">
        <v>411</v>
      </c>
      <c r="F11" s="276"/>
      <c r="G11" s="276"/>
      <c r="H11" s="277"/>
      <c r="I11" s="131"/>
      <c r="K11" s="136"/>
      <c r="L11" s="136"/>
      <c r="M11" s="136"/>
      <c r="N11" s="136"/>
    </row>
    <row r="12" spans="1:14" ht="34.5" customHeight="1" hidden="1">
      <c r="A12" s="154"/>
      <c r="B12" s="154"/>
      <c r="C12" s="144"/>
      <c r="D12" s="130"/>
      <c r="E12" s="361" t="s">
        <v>268</v>
      </c>
      <c r="F12" s="362"/>
      <c r="G12" s="392" t="s">
        <v>178</v>
      </c>
      <c r="H12" s="393"/>
      <c r="I12" s="131"/>
      <c r="K12" s="136"/>
      <c r="L12" s="136"/>
      <c r="M12" s="136"/>
      <c r="N12" s="136"/>
    </row>
    <row r="13" spans="1:14" ht="19.5" customHeight="1" hidden="1">
      <c r="A13" s="154"/>
      <c r="B13" s="154"/>
      <c r="C13" s="144"/>
      <c r="D13" s="130"/>
      <c r="E13" s="351" t="s">
        <v>269</v>
      </c>
      <c r="F13" s="352"/>
      <c r="G13" s="335"/>
      <c r="H13" s="336"/>
      <c r="I13" s="131"/>
      <c r="K13" s="136"/>
      <c r="L13" s="136"/>
      <c r="M13" s="136"/>
      <c r="N13" s="136"/>
    </row>
    <row r="14" spans="1:14" ht="19.5" customHeight="1" hidden="1">
      <c r="A14" s="154"/>
      <c r="B14" s="154"/>
      <c r="C14" s="144"/>
      <c r="D14" s="130"/>
      <c r="E14" s="387"/>
      <c r="F14" s="388"/>
      <c r="G14" s="316"/>
      <c r="H14" s="318"/>
      <c r="I14" s="131"/>
      <c r="K14" s="136"/>
      <c r="L14" s="136"/>
      <c r="M14" s="136"/>
      <c r="N14" s="136"/>
    </row>
    <row r="15" spans="1:14" ht="24.75" customHeight="1" hidden="1">
      <c r="A15" s="154"/>
      <c r="B15" s="154">
        <f>ROW(B18)-ROW()</f>
        <v>3</v>
      </c>
      <c r="C15" s="144"/>
      <c r="D15" s="130"/>
      <c r="E15" s="389" t="s">
        <v>270</v>
      </c>
      <c r="F15" s="390"/>
      <c r="G15" s="339"/>
      <c r="H15" s="340"/>
      <c r="I15" s="131"/>
      <c r="K15" s="136"/>
      <c r="L15" s="136"/>
      <c r="M15" s="136"/>
      <c r="N15" s="136"/>
    </row>
    <row r="16" spans="1:14" ht="19.5" customHeight="1" hidden="1">
      <c r="A16" s="154"/>
      <c r="B16" s="154"/>
      <c r="C16" s="144"/>
      <c r="D16" s="130"/>
      <c r="E16" s="351" t="s">
        <v>271</v>
      </c>
      <c r="F16" s="352"/>
      <c r="G16" s="245" t="s">
        <v>221</v>
      </c>
      <c r="H16" s="246"/>
      <c r="I16" s="131"/>
      <c r="K16" s="136"/>
      <c r="L16" s="136"/>
      <c r="M16" s="136"/>
      <c r="N16" s="136"/>
    </row>
    <row r="17" spans="1:14" ht="19.5" customHeight="1" hidden="1">
      <c r="A17" s="154"/>
      <c r="B17" s="154"/>
      <c r="C17" s="144"/>
      <c r="D17" s="130"/>
      <c r="E17" s="387"/>
      <c r="F17" s="388"/>
      <c r="G17" s="245" t="s">
        <v>222</v>
      </c>
      <c r="H17" s="246"/>
      <c r="I17" s="131"/>
      <c r="K17" s="136"/>
      <c r="L17" s="136"/>
      <c r="M17" s="136"/>
      <c r="N17" s="136"/>
    </row>
    <row r="18" spans="1:9" ht="12.75" customHeight="1" hidden="1">
      <c r="A18" s="154">
        <f>ROW()-ROW(A15)</f>
        <v>3</v>
      </c>
      <c r="B18" s="154">
        <v>1</v>
      </c>
      <c r="C18" s="144"/>
      <c r="D18" s="130"/>
      <c r="E18" s="380" t="s">
        <v>224</v>
      </c>
      <c r="F18" s="381"/>
      <c r="G18" s="381"/>
      <c r="H18" s="382"/>
      <c r="I18" s="131"/>
    </row>
    <row r="19" spans="1:9" ht="24.75" customHeight="1" hidden="1" thickBot="1">
      <c r="A19" s="154"/>
      <c r="B19" s="154"/>
      <c r="C19" s="144"/>
      <c r="D19" s="130"/>
      <c r="E19" s="385" t="s">
        <v>272</v>
      </c>
      <c r="F19" s="386"/>
      <c r="G19" s="383"/>
      <c r="H19" s="384"/>
      <c r="I19" s="131"/>
    </row>
    <row r="20" spans="1:9" ht="11.25" hidden="1">
      <c r="A20" s="154"/>
      <c r="B20" s="154"/>
      <c r="C20" s="144"/>
      <c r="D20" s="252"/>
      <c r="E20" s="253"/>
      <c r="F20" s="257"/>
      <c r="G20" s="255"/>
      <c r="H20" s="256"/>
      <c r="I20" s="258"/>
    </row>
    <row r="21" spans="1:9" ht="11.25" hidden="1">
      <c r="A21" s="154"/>
      <c r="B21" s="154"/>
      <c r="C21" s="264" t="s">
        <v>304</v>
      </c>
      <c r="D21" s="252"/>
      <c r="E21" s="363" t="str">
        <f>IF('Ссылки на публикации'!H17="","",'Ссылки на публикации'!H17)</f>
        <v>http://gov.spb.ru/gov/otrasl/energ_kom/</v>
      </c>
      <c r="F21" s="363"/>
      <c r="G21" s="363"/>
      <c r="H21" s="363"/>
      <c r="I21" s="258"/>
    </row>
    <row r="22" spans="1:9" ht="11.25">
      <c r="A22" s="135"/>
      <c r="B22" s="126"/>
      <c r="C22" s="90"/>
      <c r="D22" s="132"/>
      <c r="E22" s="133"/>
      <c r="F22" s="133"/>
      <c r="G22" s="133"/>
      <c r="H22" s="133"/>
      <c r="I22" s="134"/>
    </row>
    <row r="26" ht="11.25"/>
    <row r="27" ht="11.25"/>
    <row r="28" ht="11.25"/>
    <row r="29" ht="11.25"/>
    <row r="30" ht="11.25"/>
    <row r="31" ht="11.25"/>
    <row r="32" ht="11.25"/>
    <row r="33" ht="11.25"/>
    <row r="34" ht="11.25"/>
    <row r="35" ht="11.25"/>
  </sheetData>
  <sheetProtection password="E4D4" sheet="1" objects="1" scenarios="1" formatColumns="0" formatRows="0"/>
  <mergeCells count="17">
    <mergeCell ref="G12:H12"/>
    <mergeCell ref="G13:H13"/>
    <mergeCell ref="G14:H14"/>
    <mergeCell ref="E7:H7"/>
    <mergeCell ref="E8:H8"/>
    <mergeCell ref="E9:H9"/>
    <mergeCell ref="E13:F14"/>
    <mergeCell ref="E12:F12"/>
    <mergeCell ref="E10:H10"/>
    <mergeCell ref="E11:H11"/>
    <mergeCell ref="E21:H21"/>
    <mergeCell ref="G15:H15"/>
    <mergeCell ref="E18:H18"/>
    <mergeCell ref="G19:H19"/>
    <mergeCell ref="E19:F19"/>
    <mergeCell ref="E16:F17"/>
    <mergeCell ref="E15:F15"/>
  </mergeCells>
  <dataValidations count="3">
    <dataValidation operator="greaterThanOrEqual" allowBlank="1" showErrorMessage="1" error="Вводимое значение должно быть датой." sqref="G16:G17"/>
    <dataValidation type="date" operator="greaterThanOrEqual" allowBlank="1" showErrorMessage="1" error="Вводимое значение должно быть датой." sqref="G13 H16:H17">
      <formula1>1</formula1>
    </dataValidation>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3.4'!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11.xml><?xml version="1.0" encoding="utf-8"?>
<worksheet xmlns="http://schemas.openxmlformats.org/spreadsheetml/2006/main" xmlns:r="http://schemas.openxmlformats.org/officeDocument/2006/relationships">
  <sheetPr codeName="Sheet_14">
    <pageSetUpPr fitToPage="1"/>
  </sheetPr>
  <dimension ref="A1:L15"/>
  <sheetViews>
    <sheetView showGridLines="0" zoomScalePageLayoutView="0" workbookViewId="0" topLeftCell="C4">
      <selection activeCell="F13" sqref="F13"/>
    </sheetView>
  </sheetViews>
  <sheetFormatPr defaultColWidth="9.140625" defaultRowHeight="11.25"/>
  <cols>
    <col min="1" max="2" width="8.140625" style="156" hidden="1" customWidth="1"/>
    <col min="3" max="3" width="9.00390625" style="89" bestFit="1" customWidth="1"/>
    <col min="5" max="5" width="8.7109375" style="0" customWidth="1"/>
    <col min="6" max="6" width="81.28125" style="0" customWidth="1"/>
  </cols>
  <sheetData>
    <row r="1" spans="1:6" s="127" customFormat="1" ht="32.25" customHeight="1" hidden="1">
      <c r="A1" s="154">
        <f>ID</f>
        <v>26361128</v>
      </c>
      <c r="B1" s="154"/>
      <c r="C1" s="126"/>
      <c r="D1" s="126"/>
      <c r="E1" s="135"/>
      <c r="F1" s="126"/>
    </row>
    <row r="2" spans="1:3" s="127" customFormat="1" ht="32.25" customHeight="1" hidden="1">
      <c r="A2" s="154"/>
      <c r="B2" s="154"/>
      <c r="C2" s="126"/>
    </row>
    <row r="3" spans="1:6" s="127" customFormat="1" ht="32.25" customHeight="1" hidden="1">
      <c r="A3" s="154"/>
      <c r="B3" s="154"/>
      <c r="C3" s="126"/>
      <c r="D3" s="126"/>
      <c r="E3" s="126"/>
      <c r="F3" s="126"/>
    </row>
    <row r="4" spans="1:7" ht="11.25">
      <c r="A4" s="154"/>
      <c r="B4" s="154"/>
      <c r="C4" s="90"/>
      <c r="D4" s="128"/>
      <c r="E4" s="129"/>
      <c r="F4" s="129"/>
      <c r="G4" s="143" t="str">
        <f>FORMID</f>
        <v>VO.OPENINFO.TARIF.4.178</v>
      </c>
    </row>
    <row r="5" spans="1:7" ht="11.25">
      <c r="A5" s="154"/>
      <c r="B5" s="154"/>
      <c r="C5" s="90"/>
      <c r="D5" s="130"/>
      <c r="E5" s="38"/>
      <c r="F5" s="38"/>
      <c r="G5" s="145" t="s">
        <v>273</v>
      </c>
    </row>
    <row r="6" spans="1:7" ht="12" thickBot="1">
      <c r="A6" s="154"/>
      <c r="B6" s="154"/>
      <c r="C6" s="90"/>
      <c r="D6" s="130"/>
      <c r="E6" s="38"/>
      <c r="F6" s="38"/>
      <c r="G6" s="145"/>
    </row>
    <row r="7" spans="1:12" s="150" customFormat="1" ht="30" customHeight="1">
      <c r="A7" s="155"/>
      <c r="B7" s="155"/>
      <c r="C7" s="147"/>
      <c r="D7" s="148"/>
      <c r="E7" s="319" t="s">
        <v>220</v>
      </c>
      <c r="F7" s="321"/>
      <c r="G7" s="149"/>
      <c r="I7" s="151"/>
      <c r="J7" s="151"/>
      <c r="K7" s="151"/>
      <c r="L7" s="151"/>
    </row>
    <row r="8" spans="1:12" s="150" customFormat="1" ht="12.75">
      <c r="A8" s="155"/>
      <c r="B8" s="155"/>
      <c r="C8" s="147"/>
      <c r="D8" s="148"/>
      <c r="E8" s="322" t="str">
        <f>COMPANY</f>
        <v>АО "Интер РАО - Электрогенерация" (филиал "Северо-Западная ТЭЦ")</v>
      </c>
      <c r="F8" s="324"/>
      <c r="G8" s="149"/>
      <c r="I8" s="151"/>
      <c r="J8" s="151"/>
      <c r="K8" s="151"/>
      <c r="L8" s="151"/>
    </row>
    <row r="9" spans="1:12" ht="12" thickBot="1">
      <c r="A9" s="154"/>
      <c r="B9" s="154"/>
      <c r="C9" s="90"/>
      <c r="D9" s="130"/>
      <c r="E9" s="395" t="str">
        <f>"на "&amp;YEAR_PERIOD&amp;" год"</f>
        <v>на 2016 год</v>
      </c>
      <c r="F9" s="396"/>
      <c r="G9" s="131"/>
      <c r="I9" s="136"/>
      <c r="J9" s="136"/>
      <c r="K9" s="136"/>
      <c r="L9" s="136"/>
    </row>
    <row r="10" spans="1:12" ht="12" thickBot="1">
      <c r="A10" s="154"/>
      <c r="B10" s="154"/>
      <c r="C10" s="90"/>
      <c r="D10" s="130"/>
      <c r="E10" s="38"/>
      <c r="F10" s="38"/>
      <c r="G10" s="131"/>
      <c r="I10" s="136"/>
      <c r="J10" s="136"/>
      <c r="K10" s="136"/>
      <c r="L10" s="136"/>
    </row>
    <row r="11" spans="1:12" ht="43.5" customHeight="1">
      <c r="A11" s="154"/>
      <c r="B11" s="154"/>
      <c r="C11" s="90"/>
      <c r="D11" s="130"/>
      <c r="E11" s="397" t="s">
        <v>280</v>
      </c>
      <c r="F11" s="398"/>
      <c r="G11" s="131"/>
      <c r="I11" s="136"/>
      <c r="J11" s="136"/>
      <c r="K11" s="136"/>
      <c r="L11" s="136"/>
    </row>
    <row r="12" spans="1:12" ht="11.25">
      <c r="A12" s="135" t="s">
        <v>169</v>
      </c>
      <c r="B12" s="154"/>
      <c r="C12" s="90"/>
      <c r="D12" s="130"/>
      <c r="E12" s="38"/>
      <c r="F12" s="38"/>
      <c r="G12" s="131"/>
      <c r="I12" s="136"/>
      <c r="J12" s="136"/>
      <c r="K12" s="136"/>
      <c r="L12" s="136"/>
    </row>
    <row r="13" spans="1:12" ht="83.25" customHeight="1">
      <c r="A13" s="154"/>
      <c r="B13" s="154">
        <f>ROW(B14)-ROW()</f>
        <v>1</v>
      </c>
      <c r="C13" s="144"/>
      <c r="D13" s="159"/>
      <c r="E13" s="170" t="str">
        <f>ROW()-ROW($E$13)+1&amp;"."</f>
        <v>1.</v>
      </c>
      <c r="F13" s="166" t="s">
        <v>431</v>
      </c>
      <c r="G13" s="158"/>
      <c r="I13" s="136"/>
      <c r="J13" s="136"/>
      <c r="K13" s="136"/>
      <c r="L13" s="136"/>
    </row>
    <row r="14" spans="1:12" ht="12.75" customHeight="1" thickBot="1">
      <c r="A14" s="154">
        <f>ROW()-ROW(A13)</f>
        <v>1</v>
      </c>
      <c r="B14" s="154">
        <v>1</v>
      </c>
      <c r="C14" s="144"/>
      <c r="D14" s="159"/>
      <c r="E14" s="180"/>
      <c r="F14" s="215" t="s">
        <v>170</v>
      </c>
      <c r="G14" s="158"/>
      <c r="I14" s="136"/>
      <c r="J14" s="136"/>
      <c r="K14" s="136"/>
      <c r="L14" s="136"/>
    </row>
    <row r="15" spans="1:7" ht="11.25">
      <c r="A15" s="135"/>
      <c r="B15" s="154"/>
      <c r="C15" s="90"/>
      <c r="D15" s="132"/>
      <c r="E15" s="133"/>
      <c r="F15" s="133"/>
      <c r="G15" s="134"/>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F13">
      <formula1>0</formula1>
      <formula2>900</formula2>
    </dataValidation>
  </dataValidations>
  <hyperlinks>
    <hyperlink ref="F14" location="'Ф-3.9'!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_15">
    <pageSetUpPr fitToPage="1"/>
  </sheetPr>
  <dimension ref="A1:M17"/>
  <sheetViews>
    <sheetView showGridLines="0" zoomScalePageLayoutView="0" workbookViewId="0" topLeftCell="C4">
      <selection activeCell="G11" sqref="G11"/>
    </sheetView>
  </sheetViews>
  <sheetFormatPr defaultColWidth="9.140625" defaultRowHeight="11.25"/>
  <cols>
    <col min="1" max="2" width="8.140625" style="156" hidden="1" customWidth="1"/>
    <col min="3" max="3" width="9.00390625" style="89" bestFit="1" customWidth="1"/>
    <col min="5" max="5" width="8.7109375" style="0" customWidth="1"/>
    <col min="6" max="6" width="56.421875" style="0" customWidth="1"/>
    <col min="7" max="7" width="43.57421875" style="0" customWidth="1"/>
  </cols>
  <sheetData>
    <row r="1" spans="1:7" s="127" customFormat="1" ht="32.25" customHeight="1" hidden="1">
      <c r="A1" s="154">
        <f>ID</f>
        <v>26361128</v>
      </c>
      <c r="B1" s="154"/>
      <c r="C1" s="126"/>
      <c r="D1" s="126"/>
      <c r="E1" s="135"/>
      <c r="F1" s="135"/>
      <c r="G1" s="126"/>
    </row>
    <row r="2" spans="1:3" s="127" customFormat="1" ht="32.25" customHeight="1" hidden="1">
      <c r="A2" s="154"/>
      <c r="B2" s="154"/>
      <c r="C2" s="126"/>
    </row>
    <row r="3" spans="1:7" s="127" customFormat="1" ht="32.25" customHeight="1" hidden="1">
      <c r="A3" s="154"/>
      <c r="B3" s="154"/>
      <c r="C3" s="126"/>
      <c r="D3" s="126"/>
      <c r="E3" s="126"/>
      <c r="F3" s="126"/>
      <c r="G3" s="126"/>
    </row>
    <row r="4" spans="1:8" ht="11.25">
      <c r="A4" s="154"/>
      <c r="B4" s="154"/>
      <c r="C4" s="90"/>
      <c r="D4" s="128"/>
      <c r="E4" s="129"/>
      <c r="F4" s="129"/>
      <c r="G4" s="129"/>
      <c r="H4" s="143" t="str">
        <f>FORMID</f>
        <v>VO.OPENINFO.TARIF.4.178</v>
      </c>
    </row>
    <row r="5" spans="1:8" ht="11.25">
      <c r="A5" s="154"/>
      <c r="B5" s="154"/>
      <c r="C5" s="90"/>
      <c r="D5" s="130"/>
      <c r="E5" s="38"/>
      <c r="F5" s="38"/>
      <c r="G5" s="38"/>
      <c r="H5" s="145" t="s">
        <v>274</v>
      </c>
    </row>
    <row r="6" spans="1:8" ht="12" thickBot="1">
      <c r="A6" s="154"/>
      <c r="B6" s="154"/>
      <c r="C6" s="90"/>
      <c r="D6" s="130"/>
      <c r="E6" s="38"/>
      <c r="F6" s="38"/>
      <c r="G6" s="38"/>
      <c r="H6" s="145"/>
    </row>
    <row r="7" spans="1:13" s="150" customFormat="1" ht="30" customHeight="1">
      <c r="A7" s="155"/>
      <c r="B7" s="155"/>
      <c r="C7" s="147"/>
      <c r="D7" s="148"/>
      <c r="E7" s="319" t="s">
        <v>275</v>
      </c>
      <c r="F7" s="320"/>
      <c r="G7" s="321"/>
      <c r="H7" s="149"/>
      <c r="J7" s="151"/>
      <c r="K7" s="151"/>
      <c r="L7" s="151"/>
      <c r="M7" s="151"/>
    </row>
    <row r="8" spans="1:13" s="150" customFormat="1" ht="12.75">
      <c r="A8" s="155"/>
      <c r="B8" s="155"/>
      <c r="C8" s="147"/>
      <c r="D8" s="148"/>
      <c r="E8" s="322" t="str">
        <f>COMPANY</f>
        <v>АО "Интер РАО - Электрогенерация" (филиал "Северо-Западная ТЭЦ")</v>
      </c>
      <c r="F8" s="323"/>
      <c r="G8" s="324"/>
      <c r="H8" s="149"/>
      <c r="J8" s="151"/>
      <c r="K8" s="151"/>
      <c r="L8" s="151"/>
      <c r="M8" s="151"/>
    </row>
    <row r="9" spans="1:13" ht="12" thickBot="1">
      <c r="A9" s="154"/>
      <c r="B9" s="154"/>
      <c r="C9" s="90"/>
      <c r="D9" s="130"/>
      <c r="E9" s="395" t="str">
        <f>"на "&amp;YEAR_PERIOD&amp;" год"</f>
        <v>на 2016 год</v>
      </c>
      <c r="F9" s="399"/>
      <c r="G9" s="396"/>
      <c r="H9" s="131"/>
      <c r="J9" s="136"/>
      <c r="K9" s="136"/>
      <c r="L9" s="136"/>
      <c r="M9" s="136"/>
    </row>
    <row r="10" spans="1:13" ht="12" thickBot="1">
      <c r="A10" s="154"/>
      <c r="B10" s="154"/>
      <c r="C10" s="90"/>
      <c r="D10" s="130"/>
      <c r="E10" s="394" t="str">
        <f>IF(T_RNG_3="Да","","Тариф на подключение к централизованной системе водоотведения не установлен")</f>
        <v>Тариф на подключение к централизованной системе водоотведения не установлен</v>
      </c>
      <c r="F10" s="394"/>
      <c r="G10" s="394"/>
      <c r="H10" s="131"/>
      <c r="J10" s="136"/>
      <c r="K10" s="136"/>
      <c r="L10" s="136"/>
      <c r="M10" s="136"/>
    </row>
    <row r="11" spans="1:13" ht="29.25" customHeight="1">
      <c r="A11" s="154"/>
      <c r="B11" s="154"/>
      <c r="C11" s="144"/>
      <c r="D11" s="130"/>
      <c r="E11" s="168" t="s">
        <v>172</v>
      </c>
      <c r="F11" s="169" t="s">
        <v>276</v>
      </c>
      <c r="G11" s="270" t="s">
        <v>427</v>
      </c>
      <c r="H11" s="131"/>
      <c r="J11" s="136"/>
      <c r="K11" s="136"/>
      <c r="L11" s="136"/>
      <c r="M11" s="136"/>
    </row>
    <row r="12" spans="1:13" ht="24.75" customHeight="1">
      <c r="A12" s="154"/>
      <c r="B12" s="154"/>
      <c r="C12" s="144"/>
      <c r="D12" s="130"/>
      <c r="E12" s="170" t="s">
        <v>173</v>
      </c>
      <c r="F12" s="197" t="s">
        <v>277</v>
      </c>
      <c r="G12" s="224"/>
      <c r="H12" s="131"/>
      <c r="J12" s="136"/>
      <c r="K12" s="136"/>
      <c r="L12" s="136"/>
      <c r="M12" s="136"/>
    </row>
    <row r="13" spans="1:12" ht="28.5" customHeight="1" hidden="1">
      <c r="A13" s="154"/>
      <c r="B13" s="154">
        <f>ROW(B14)-ROW()</f>
        <v>1</v>
      </c>
      <c r="C13" s="239" t="s">
        <v>196</v>
      </c>
      <c r="D13" s="159"/>
      <c r="E13" s="174" t="str">
        <f>"2."&amp;ROW()-ROW($E$13)+1&amp;"."</f>
        <v>2.1.</v>
      </c>
      <c r="F13" s="176"/>
      <c r="G13" s="175"/>
      <c r="H13" s="131"/>
      <c r="I13" s="136"/>
      <c r="J13" s="136"/>
      <c r="K13" s="136"/>
      <c r="L13" s="136"/>
    </row>
    <row r="14" spans="1:12" ht="12.75" customHeight="1">
      <c r="A14" s="154">
        <f>ROW()-ROW(A13)</f>
        <v>1</v>
      </c>
      <c r="B14" s="154">
        <v>0</v>
      </c>
      <c r="C14" s="144"/>
      <c r="D14" s="159"/>
      <c r="E14" s="181"/>
      <c r="F14" s="183" t="s">
        <v>170</v>
      </c>
      <c r="G14" s="182"/>
      <c r="H14" s="131"/>
      <c r="I14" s="136"/>
      <c r="J14" s="136"/>
      <c r="K14" s="136"/>
      <c r="L14" s="136"/>
    </row>
    <row r="15" spans="1:13" ht="56.25">
      <c r="A15" s="154"/>
      <c r="B15" s="154"/>
      <c r="C15" s="144"/>
      <c r="D15" s="130"/>
      <c r="E15" s="170" t="s">
        <v>174</v>
      </c>
      <c r="F15" s="171" t="s">
        <v>278</v>
      </c>
      <c r="G15" s="166"/>
      <c r="H15" s="131"/>
      <c r="J15" s="136"/>
      <c r="K15" s="136"/>
      <c r="L15" s="136"/>
      <c r="M15" s="136"/>
    </row>
    <row r="16" spans="1:13" s="164" customFormat="1" ht="34.5" thickBot="1">
      <c r="A16" s="160"/>
      <c r="B16" s="160"/>
      <c r="C16" s="161"/>
      <c r="D16" s="162"/>
      <c r="E16" s="172" t="s">
        <v>175</v>
      </c>
      <c r="F16" s="173" t="s">
        <v>279</v>
      </c>
      <c r="G16" s="167"/>
      <c r="H16" s="163"/>
      <c r="J16" s="165"/>
      <c r="K16" s="165"/>
      <c r="L16" s="165"/>
      <c r="M16" s="165"/>
    </row>
    <row r="17" spans="1:8" ht="11.25">
      <c r="A17" s="135"/>
      <c r="B17" s="154"/>
      <c r="C17" s="90"/>
      <c r="D17" s="132"/>
      <c r="E17" s="133"/>
      <c r="F17" s="133"/>
      <c r="G17" s="133"/>
      <c r="H17" s="134"/>
    </row>
  </sheetData>
  <sheetProtection password="E4D4" sheet="1" scenarios="1" formatColumns="0" formatRows="0"/>
  <mergeCells count="4">
    <mergeCell ref="E7:G7"/>
    <mergeCell ref="E8:G8"/>
    <mergeCell ref="E9:G9"/>
    <mergeCell ref="E10:G10"/>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G15:G16 F13 G11:G13">
      <formula1>0</formula1>
      <formula2>900</formula2>
    </dataValidation>
  </dataValidations>
  <hyperlinks>
    <hyperlink ref="F14" location="'Ф-3.10'!A1" display="Добавить"/>
    <hyperlink ref="C13" location="'Ф-3.10'!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G13" sqref="G13:I13"/>
    </sheetView>
  </sheetViews>
  <sheetFormatPr defaultColWidth="9.140625" defaultRowHeight="11.25"/>
  <cols>
    <col min="1" max="2" width="8.140625" style="156"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54">
        <f>ID</f>
        <v>26361128</v>
      </c>
      <c r="B1" s="154"/>
      <c r="C1" s="126"/>
      <c r="D1" s="126"/>
      <c r="E1" s="135"/>
      <c r="F1" s="135"/>
      <c r="G1" s="135"/>
      <c r="H1" s="135"/>
      <c r="I1" s="135"/>
    </row>
    <row r="2" spans="1:3" s="127" customFormat="1" ht="32.25" customHeight="1" hidden="1">
      <c r="A2" s="154"/>
      <c r="B2" s="154"/>
      <c r="C2" s="126"/>
    </row>
    <row r="3" spans="1:9" s="127" customFormat="1" ht="32.25" customHeight="1" hidden="1">
      <c r="A3" s="154"/>
      <c r="B3" s="154"/>
      <c r="C3" s="126"/>
      <c r="D3" s="126"/>
      <c r="E3" s="126"/>
      <c r="F3" s="126"/>
      <c r="G3" s="126"/>
      <c r="H3" s="126"/>
      <c r="I3" s="126"/>
    </row>
    <row r="4" spans="1:10" ht="11.25">
      <c r="A4" s="154"/>
      <c r="B4" s="154"/>
      <c r="C4" s="90"/>
      <c r="D4" s="128"/>
      <c r="E4" s="129"/>
      <c r="F4" s="129"/>
      <c r="G4" s="129"/>
      <c r="H4" s="129"/>
      <c r="I4" s="129"/>
      <c r="J4" s="143" t="str">
        <f>FORMID</f>
        <v>VO.OPENINFO.TARIF.4.178</v>
      </c>
    </row>
    <row r="5" spans="1:10" ht="11.25">
      <c r="A5" s="154"/>
      <c r="B5" s="154"/>
      <c r="C5" s="90"/>
      <c r="D5" s="130"/>
      <c r="E5" s="38"/>
      <c r="F5" s="38"/>
      <c r="G5" s="38"/>
      <c r="H5" s="38"/>
      <c r="I5" s="38"/>
      <c r="J5" s="145"/>
    </row>
    <row r="6" spans="1:10" ht="12" thickBot="1">
      <c r="A6" s="154"/>
      <c r="B6" s="154"/>
      <c r="C6" s="90"/>
      <c r="D6" s="130"/>
      <c r="E6" s="38"/>
      <c r="F6" s="38"/>
      <c r="G6" s="38"/>
      <c r="H6" s="38"/>
      <c r="I6" s="38"/>
      <c r="J6" s="145"/>
    </row>
    <row r="7" spans="1:15" s="150" customFormat="1" ht="19.5" customHeight="1">
      <c r="A7" s="155"/>
      <c r="B7" s="155"/>
      <c r="C7" s="147"/>
      <c r="D7" s="148"/>
      <c r="E7" s="401" t="s">
        <v>179</v>
      </c>
      <c r="F7" s="402"/>
      <c r="G7" s="402"/>
      <c r="H7" s="402"/>
      <c r="I7" s="403"/>
      <c r="J7" s="149"/>
      <c r="L7" s="151"/>
      <c r="M7" s="151"/>
      <c r="N7" s="151"/>
      <c r="O7" s="151"/>
    </row>
    <row r="8" spans="1:15" s="150" customFormat="1" ht="12.75">
      <c r="A8" s="155"/>
      <c r="B8" s="155"/>
      <c r="C8" s="147"/>
      <c r="D8" s="148"/>
      <c r="E8" s="322" t="str">
        <f>COMPANY</f>
        <v>АО "Интер РАО - Электрогенерация" (филиал "Северо-Западная ТЭЦ")</v>
      </c>
      <c r="F8" s="323"/>
      <c r="G8" s="323"/>
      <c r="H8" s="323"/>
      <c r="I8" s="324"/>
      <c r="J8" s="149"/>
      <c r="L8" s="151"/>
      <c r="M8" s="151"/>
      <c r="N8" s="151"/>
      <c r="O8" s="151"/>
    </row>
    <row r="9" spans="1:15" ht="12" thickBot="1">
      <c r="A9" s="154"/>
      <c r="B9" s="154"/>
      <c r="C9" s="90"/>
      <c r="D9" s="130"/>
      <c r="E9" s="177"/>
      <c r="F9" s="178"/>
      <c r="G9" s="178"/>
      <c r="H9" s="178"/>
      <c r="I9" s="179"/>
      <c r="J9" s="131"/>
      <c r="L9" s="136"/>
      <c r="M9" s="136"/>
      <c r="N9" s="136"/>
      <c r="O9" s="136"/>
    </row>
    <row r="10" spans="1:15" ht="12" thickBot="1">
      <c r="A10" s="154"/>
      <c r="B10" s="154"/>
      <c r="C10" s="90"/>
      <c r="D10" s="130"/>
      <c r="E10" s="38"/>
      <c r="F10" s="38"/>
      <c r="G10" s="38"/>
      <c r="H10" s="38"/>
      <c r="I10" s="38"/>
      <c r="J10" s="131"/>
      <c r="L10" s="136"/>
      <c r="M10" s="136"/>
      <c r="N10" s="136"/>
      <c r="O10" s="136"/>
    </row>
    <row r="11" spans="1:15" ht="24.75" customHeight="1">
      <c r="A11" s="154"/>
      <c r="B11" s="154"/>
      <c r="C11" s="144"/>
      <c r="D11" s="130"/>
      <c r="E11" s="187" t="s">
        <v>172</v>
      </c>
      <c r="F11" s="404" t="s">
        <v>430</v>
      </c>
      <c r="G11" s="404"/>
      <c r="H11" s="404"/>
      <c r="I11" s="405"/>
      <c r="J11" s="131"/>
      <c r="L11" s="136"/>
      <c r="M11" s="136"/>
      <c r="N11" s="136"/>
      <c r="O11" s="136"/>
    </row>
    <row r="12" spans="1:15" ht="24.75" customHeight="1">
      <c r="A12" s="154"/>
      <c r="B12" s="154"/>
      <c r="C12" s="144"/>
      <c r="D12" s="130"/>
      <c r="E12" s="406"/>
      <c r="F12" s="188" t="s">
        <v>180</v>
      </c>
      <c r="G12" s="189" t="s">
        <v>181</v>
      </c>
      <c r="H12" s="188" t="s">
        <v>182</v>
      </c>
      <c r="I12" s="190" t="s">
        <v>183</v>
      </c>
      <c r="J12" s="131"/>
      <c r="L12" s="136"/>
      <c r="M12" s="136"/>
      <c r="N12" s="136"/>
      <c r="O12" s="136"/>
    </row>
    <row r="13" spans="1:15" ht="24.75" customHeight="1" thickBot="1">
      <c r="A13" s="154"/>
      <c r="B13" s="154"/>
      <c r="C13" s="144"/>
      <c r="D13" s="130"/>
      <c r="E13" s="407"/>
      <c r="F13" s="201" t="s">
        <v>300</v>
      </c>
      <c r="G13" s="191">
        <v>42338</v>
      </c>
      <c r="H13" s="421" t="s">
        <v>433</v>
      </c>
      <c r="I13" s="192">
        <v>42338</v>
      </c>
      <c r="J13" s="131"/>
      <c r="L13" s="136"/>
      <c r="M13" s="136"/>
      <c r="N13" s="136"/>
      <c r="O13" s="136"/>
    </row>
    <row r="14" spans="1:15" ht="12" thickBot="1">
      <c r="A14" s="154"/>
      <c r="B14" s="154"/>
      <c r="C14" s="144"/>
      <c r="D14" s="130"/>
      <c r="E14" s="193"/>
      <c r="F14" s="194"/>
      <c r="G14" s="195"/>
      <c r="H14" s="196"/>
      <c r="I14" s="196"/>
      <c r="J14" s="131"/>
      <c r="L14" s="136"/>
      <c r="M14" s="136"/>
      <c r="N14" s="136"/>
      <c r="O14" s="136"/>
    </row>
    <row r="15" spans="1:15" ht="24.75" customHeight="1">
      <c r="A15" s="154"/>
      <c r="B15" s="154"/>
      <c r="C15" s="144"/>
      <c r="D15" s="130"/>
      <c r="E15" s="187" t="s">
        <v>173</v>
      </c>
      <c r="F15" s="404" t="s">
        <v>190</v>
      </c>
      <c r="G15" s="404"/>
      <c r="H15" s="404"/>
      <c r="I15" s="405"/>
      <c r="J15" s="131"/>
      <c r="L15" s="136"/>
      <c r="M15" s="136"/>
      <c r="N15" s="136"/>
      <c r="O15" s="136"/>
    </row>
    <row r="16" spans="1:15" ht="24.75" customHeight="1">
      <c r="A16" s="154"/>
      <c r="B16" s="154"/>
      <c r="C16" s="144"/>
      <c r="D16" s="130"/>
      <c r="E16" s="406"/>
      <c r="F16" s="188" t="s">
        <v>180</v>
      </c>
      <c r="G16" s="189" t="s">
        <v>181</v>
      </c>
      <c r="H16" s="408" t="s">
        <v>184</v>
      </c>
      <c r="I16" s="409"/>
      <c r="J16" s="131"/>
      <c r="L16" s="136"/>
      <c r="M16" s="136"/>
      <c r="N16" s="136"/>
      <c r="O16" s="136"/>
    </row>
    <row r="17" spans="1:15" ht="24.75" customHeight="1" thickBot="1">
      <c r="A17" s="154"/>
      <c r="B17" s="154"/>
      <c r="C17" s="144"/>
      <c r="D17" s="130"/>
      <c r="E17" s="407"/>
      <c r="F17" s="223" t="s">
        <v>198</v>
      </c>
      <c r="G17" s="198">
        <v>42359</v>
      </c>
      <c r="H17" s="410" t="s">
        <v>352</v>
      </c>
      <c r="I17" s="411"/>
      <c r="J17" s="131"/>
      <c r="L17" s="136"/>
      <c r="M17" s="136"/>
      <c r="N17" s="136"/>
      <c r="O17" s="136"/>
    </row>
    <row r="18" spans="1:15" ht="12" thickBot="1">
      <c r="A18" s="154"/>
      <c r="B18" s="154"/>
      <c r="C18" s="144"/>
      <c r="D18" s="130"/>
      <c r="E18" s="203"/>
      <c r="F18" s="204"/>
      <c r="G18" s="205"/>
      <c r="H18" s="206"/>
      <c r="I18" s="206"/>
      <c r="J18" s="131"/>
      <c r="L18" s="136"/>
      <c r="M18" s="136"/>
      <c r="N18" s="136"/>
      <c r="O18" s="136"/>
    </row>
    <row r="19" spans="1:15" ht="12" hidden="1" thickBot="1">
      <c r="A19" s="154"/>
      <c r="B19" s="154">
        <f>ROW(B23)-ROW()</f>
        <v>4</v>
      </c>
      <c r="C19" s="144" t="s">
        <v>196</v>
      </c>
      <c r="D19" s="130"/>
      <c r="E19" s="202"/>
      <c r="F19" s="207"/>
      <c r="G19" s="208"/>
      <c r="H19" s="209"/>
      <c r="I19" s="209"/>
      <c r="J19" s="131"/>
      <c r="L19" s="136"/>
      <c r="M19" s="136"/>
      <c r="N19" s="136"/>
      <c r="O19" s="136"/>
    </row>
    <row r="20" spans="1:15" ht="24.75" customHeight="1" hidden="1" thickBot="1">
      <c r="A20" s="154"/>
      <c r="B20" s="154"/>
      <c r="C20" s="144"/>
      <c r="D20" s="130"/>
      <c r="E20" s="187" t="str">
        <f>(ROW()-ROW($E$20))/4+3&amp;"."</f>
        <v>3.</v>
      </c>
      <c r="F20" s="412"/>
      <c r="G20" s="413"/>
      <c r="H20" s="413"/>
      <c r="I20" s="414"/>
      <c r="J20" s="131"/>
      <c r="L20" s="136"/>
      <c r="M20" s="136"/>
      <c r="N20" s="136"/>
      <c r="O20" s="136"/>
    </row>
    <row r="21" spans="1:15" ht="24.75" customHeight="1" hidden="1">
      <c r="A21" s="154"/>
      <c r="B21" s="154"/>
      <c r="C21" s="144"/>
      <c r="D21" s="130"/>
      <c r="E21" s="415"/>
      <c r="F21" s="188" t="s">
        <v>180</v>
      </c>
      <c r="G21" s="189" t="s">
        <v>181</v>
      </c>
      <c r="H21" s="416" t="s">
        <v>191</v>
      </c>
      <c r="I21" s="417"/>
      <c r="J21" s="131"/>
      <c r="L21" s="136"/>
      <c r="M21" s="136"/>
      <c r="N21" s="136"/>
      <c r="O21" s="136"/>
    </row>
    <row r="22" spans="1:15" ht="24.75" customHeight="1" hidden="1" thickBot="1">
      <c r="A22" s="154"/>
      <c r="B22" s="154"/>
      <c r="C22" s="144"/>
      <c r="D22" s="130"/>
      <c r="E22" s="407"/>
      <c r="F22" s="214"/>
      <c r="G22" s="198"/>
      <c r="H22" s="418"/>
      <c r="I22" s="419"/>
      <c r="J22" s="131"/>
      <c r="L22" s="136"/>
      <c r="M22" s="136"/>
      <c r="N22" s="136"/>
      <c r="O22" s="136"/>
    </row>
    <row r="23" spans="1:14" ht="12.75" customHeight="1" thickBot="1">
      <c r="A23" s="154">
        <f>ROW()-ROW(A19)</f>
        <v>4</v>
      </c>
      <c r="B23" s="154">
        <v>0</v>
      </c>
      <c r="C23" s="144"/>
      <c r="D23" s="159"/>
      <c r="E23" s="210"/>
      <c r="F23" s="211" t="s">
        <v>192</v>
      </c>
      <c r="G23" s="212"/>
      <c r="H23" s="212"/>
      <c r="I23" s="213"/>
      <c r="J23" s="131"/>
      <c r="K23" s="136"/>
      <c r="L23" s="136"/>
      <c r="M23" s="136"/>
      <c r="N23" s="136"/>
    </row>
    <row r="24" spans="1:15" ht="12.75" customHeight="1">
      <c r="A24" s="135" t="s">
        <v>168</v>
      </c>
      <c r="B24" s="154"/>
      <c r="C24" s="144"/>
      <c r="D24" s="130"/>
      <c r="E24" s="157"/>
      <c r="F24" s="157"/>
      <c r="G24" s="157"/>
      <c r="H24" s="157"/>
      <c r="I24" s="157"/>
      <c r="J24" s="131"/>
      <c r="L24" s="136"/>
      <c r="M24" s="136"/>
      <c r="N24" s="136"/>
      <c r="O24" s="136"/>
    </row>
    <row r="25" spans="1:16" ht="33.75" customHeight="1">
      <c r="A25" s="154"/>
      <c r="B25" s="154"/>
      <c r="C25" s="144"/>
      <c r="D25" s="130"/>
      <c r="E25" s="153" t="s">
        <v>171</v>
      </c>
      <c r="F25" s="400" t="s">
        <v>177</v>
      </c>
      <c r="G25" s="400"/>
      <c r="H25" s="400"/>
      <c r="I25" s="400"/>
      <c r="J25" s="131"/>
      <c r="K25" s="152"/>
      <c r="L25" s="152"/>
      <c r="M25" s="152"/>
      <c r="N25" s="152"/>
      <c r="O25" s="152"/>
      <c r="P25" s="152"/>
    </row>
    <row r="26" spans="1:10" ht="11.25">
      <c r="A26" s="135"/>
      <c r="B26" s="154"/>
      <c r="C26" s="90"/>
      <c r="D26" s="132"/>
      <c r="E26" s="133"/>
      <c r="F26" s="133"/>
      <c r="G26" s="133"/>
      <c r="H26" s="133"/>
      <c r="I26" s="133"/>
      <c r="J26" s="134"/>
    </row>
  </sheetData>
  <sheetProtection password="E4D4" sheet="1" objects="1" scenarios="1" formatColumns="0" formatRows="0"/>
  <mergeCells count="13">
    <mergeCell ref="E21:E22"/>
    <mergeCell ref="H21:I21"/>
    <mergeCell ref="H22:I22"/>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14.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420" t="s">
        <v>21</v>
      </c>
      <c r="E6" s="420"/>
      <c r="F6" s="420"/>
      <c r="G6" s="420"/>
      <c r="H6" s="420"/>
    </row>
    <row r="7" spans="4:8" s="93" customFormat="1" ht="18" customHeight="1">
      <c r="D7" s="420" t="str">
        <f>COMPANY</f>
        <v>АО "Интер РАО - Электрогенерация" (филиал "Северо-Западная ТЭЦ")</v>
      </c>
      <c r="E7" s="420"/>
      <c r="F7" s="420"/>
      <c r="G7" s="420"/>
      <c r="H7" s="420"/>
    </row>
    <row r="8" ht="12" thickBot="1"/>
    <row r="9" spans="4:8" ht="12" thickBot="1">
      <c r="D9" s="216"/>
      <c r="E9" s="217"/>
      <c r="F9" s="218"/>
      <c r="G9" s="217"/>
      <c r="H9" s="107"/>
    </row>
    <row r="10" spans="4:8" ht="12" thickBot="1">
      <c r="D10" s="219"/>
      <c r="E10" s="57" t="s">
        <v>22</v>
      </c>
      <c r="F10" s="54" t="s">
        <v>23</v>
      </c>
      <c r="G10" s="58" t="s">
        <v>24</v>
      </c>
      <c r="H10" s="103"/>
    </row>
    <row r="11" spans="4:8" ht="11.25">
      <c r="D11" s="219"/>
      <c r="E11" s="71">
        <v>1</v>
      </c>
      <c r="F11" s="53">
        <v>2</v>
      </c>
      <c r="G11" s="71">
        <v>3</v>
      </c>
      <c r="H11" s="103"/>
    </row>
    <row r="12" spans="4:8" ht="11.25">
      <c r="D12" s="219"/>
      <c r="E12" s="199"/>
      <c r="F12" s="238"/>
      <c r="G12" s="200"/>
      <c r="H12" s="103"/>
    </row>
    <row r="13" spans="4:8" ht="11.25" hidden="1">
      <c r="D13" s="219"/>
      <c r="E13" s="72"/>
      <c r="F13" s="52"/>
      <c r="G13" s="72"/>
      <c r="H13" s="103"/>
    </row>
    <row r="14" spans="4:8" ht="12" thickBot="1">
      <c r="D14" s="220"/>
      <c r="E14" s="221"/>
      <c r="F14" s="222"/>
      <c r="G14" s="22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4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4" ht="11.25">
      <c r="A2" s="29" t="s">
        <v>308</v>
      </c>
      <c r="B2" s="29" t="s">
        <v>309</v>
      </c>
      <c r="C2" s="29" t="s">
        <v>310</v>
      </c>
      <c r="D2" s="44" t="s">
        <v>311</v>
      </c>
    </row>
    <row r="3" spans="1:5" ht="45">
      <c r="A3" s="29" t="s">
        <v>353</v>
      </c>
      <c r="B3" s="29" t="s">
        <v>354</v>
      </c>
      <c r="C3" s="29" t="s">
        <v>355</v>
      </c>
      <c r="D3" s="44" t="s">
        <v>356</v>
      </c>
      <c r="E3" s="12">
        <v>26560525</v>
      </c>
    </row>
    <row r="4" spans="1:5" ht="22.5">
      <c r="A4" s="29" t="s">
        <v>357</v>
      </c>
      <c r="B4" s="29" t="s">
        <v>316</v>
      </c>
      <c r="C4" s="29" t="s">
        <v>40</v>
      </c>
      <c r="D4" s="44" t="s">
        <v>358</v>
      </c>
      <c r="E4" s="12">
        <v>28491236</v>
      </c>
    </row>
    <row r="5" spans="1:5" ht="45">
      <c r="A5" s="29" t="s">
        <v>359</v>
      </c>
      <c r="B5" s="29" t="s">
        <v>360</v>
      </c>
      <c r="C5" s="29" t="s">
        <v>361</v>
      </c>
      <c r="D5" s="44" t="s">
        <v>362</v>
      </c>
      <c r="E5" s="12">
        <v>26361128</v>
      </c>
    </row>
    <row r="6" spans="1:5" ht="56.25">
      <c r="A6" s="29" t="s">
        <v>363</v>
      </c>
      <c r="B6" s="29" t="s">
        <v>66</v>
      </c>
      <c r="C6" s="29" t="s">
        <v>33</v>
      </c>
      <c r="D6" s="44" t="s">
        <v>364</v>
      </c>
      <c r="E6" s="12">
        <v>26361094</v>
      </c>
    </row>
    <row r="7" spans="1:5" ht="45">
      <c r="A7" s="29" t="s">
        <v>365</v>
      </c>
      <c r="B7" s="29" t="s">
        <v>35</v>
      </c>
      <c r="C7" s="29" t="s">
        <v>36</v>
      </c>
      <c r="D7" s="44" t="s">
        <v>366</v>
      </c>
      <c r="E7" s="12">
        <v>27307314</v>
      </c>
    </row>
    <row r="8" spans="1:5" ht="33.75">
      <c r="A8" s="29" t="s">
        <v>367</v>
      </c>
      <c r="B8" s="29" t="s">
        <v>37</v>
      </c>
      <c r="C8" s="29" t="s">
        <v>38</v>
      </c>
      <c r="D8" s="44" t="s">
        <v>368</v>
      </c>
      <c r="E8" s="12">
        <v>26647708</v>
      </c>
    </row>
    <row r="9" spans="1:5" ht="22.5">
      <c r="A9" s="29" t="s">
        <v>369</v>
      </c>
      <c r="B9" s="29" t="s">
        <v>322</v>
      </c>
      <c r="C9" s="29" t="s">
        <v>323</v>
      </c>
      <c r="D9" s="44" t="s">
        <v>370</v>
      </c>
      <c r="E9" s="12">
        <v>26828034</v>
      </c>
    </row>
    <row r="10" spans="1:5" ht="22.5">
      <c r="A10" s="29" t="s">
        <v>371</v>
      </c>
      <c r="B10" s="29" t="s">
        <v>213</v>
      </c>
      <c r="C10" s="29" t="s">
        <v>214</v>
      </c>
      <c r="D10" s="44" t="s">
        <v>372</v>
      </c>
      <c r="E10" s="12">
        <v>27323158</v>
      </c>
    </row>
    <row r="11" spans="1:5" ht="11.25">
      <c r="A11" s="29" t="s">
        <v>312</v>
      </c>
      <c r="B11" s="29" t="s">
        <v>313</v>
      </c>
      <c r="C11" s="29" t="s">
        <v>314</v>
      </c>
      <c r="D11" s="44" t="s">
        <v>219</v>
      </c>
      <c r="E11" s="12">
        <v>28492986</v>
      </c>
    </row>
    <row r="12" spans="1:5" ht="45">
      <c r="A12" s="29" t="s">
        <v>57</v>
      </c>
      <c r="B12" s="29" t="s">
        <v>58</v>
      </c>
      <c r="C12" s="29" t="s">
        <v>33</v>
      </c>
      <c r="D12" s="44" t="s">
        <v>373</v>
      </c>
      <c r="E12" s="12">
        <v>26422494</v>
      </c>
    </row>
    <row r="13" spans="1:5" ht="33.75">
      <c r="A13" s="29" t="s">
        <v>49</v>
      </c>
      <c r="B13" s="29" t="s">
        <v>50</v>
      </c>
      <c r="C13" s="29" t="s">
        <v>41</v>
      </c>
      <c r="D13" s="44" t="s">
        <v>374</v>
      </c>
      <c r="E13" s="12">
        <v>26641633</v>
      </c>
    </row>
    <row r="14" spans="1:5" ht="22.5">
      <c r="A14" s="29" t="s">
        <v>205</v>
      </c>
      <c r="B14" s="29" t="s">
        <v>206</v>
      </c>
      <c r="C14" s="29" t="s">
        <v>41</v>
      </c>
      <c r="D14" s="44" t="s">
        <v>209</v>
      </c>
      <c r="E14" s="12">
        <v>26614854</v>
      </c>
    </row>
    <row r="15" spans="1:5" ht="22.5">
      <c r="A15" s="29" t="s">
        <v>207</v>
      </c>
      <c r="B15" s="29" t="s">
        <v>208</v>
      </c>
      <c r="C15" s="29" t="s">
        <v>67</v>
      </c>
      <c r="D15" s="44" t="s">
        <v>212</v>
      </c>
      <c r="E15" s="12">
        <v>26868131</v>
      </c>
    </row>
    <row r="16" spans="1:5" ht="22.5">
      <c r="A16" s="29" t="s">
        <v>210</v>
      </c>
      <c r="B16" s="29" t="s">
        <v>211</v>
      </c>
      <c r="C16" s="29" t="s">
        <v>67</v>
      </c>
      <c r="D16" s="44" t="s">
        <v>209</v>
      </c>
      <c r="E16" s="12">
        <v>26422522</v>
      </c>
    </row>
    <row r="17" spans="1:5" ht="22.5">
      <c r="A17" s="29" t="s">
        <v>317</v>
      </c>
      <c r="B17" s="29" t="s">
        <v>318</v>
      </c>
      <c r="C17" s="29" t="s">
        <v>65</v>
      </c>
      <c r="D17" s="44" t="s">
        <v>212</v>
      </c>
      <c r="E17" s="12">
        <v>28486366</v>
      </c>
    </row>
    <row r="18" spans="1:5" ht="45">
      <c r="A18" s="29" t="s">
        <v>51</v>
      </c>
      <c r="B18" s="29" t="s">
        <v>62</v>
      </c>
      <c r="C18" s="29" t="s">
        <v>41</v>
      </c>
      <c r="D18" s="44" t="s">
        <v>375</v>
      </c>
      <c r="E18" s="12">
        <v>26361104</v>
      </c>
    </row>
    <row r="19" spans="1:5" ht="33.75">
      <c r="A19" s="29" t="s">
        <v>376</v>
      </c>
      <c r="B19" s="29" t="s">
        <v>377</v>
      </c>
      <c r="C19" s="29" t="s">
        <v>63</v>
      </c>
      <c r="D19" s="44" t="s">
        <v>378</v>
      </c>
      <c r="E19" s="12">
        <v>28493183</v>
      </c>
    </row>
    <row r="20" spans="1:5" ht="11.25">
      <c r="A20" s="29" t="s">
        <v>217</v>
      </c>
      <c r="B20" s="29" t="s">
        <v>218</v>
      </c>
      <c r="C20" s="29" t="s">
        <v>65</v>
      </c>
      <c r="D20" s="44" t="s">
        <v>315</v>
      </c>
      <c r="E20" s="12">
        <v>27976424</v>
      </c>
    </row>
    <row r="21" spans="1:5" ht="33.75">
      <c r="A21" s="29" t="s">
        <v>379</v>
      </c>
      <c r="B21" s="29" t="s">
        <v>380</v>
      </c>
      <c r="C21" s="29" t="s">
        <v>33</v>
      </c>
      <c r="D21" s="44" t="s">
        <v>381</v>
      </c>
      <c r="E21" s="12">
        <v>28816484</v>
      </c>
    </row>
    <row r="22" spans="1:5" ht="45">
      <c r="A22" s="29" t="s">
        <v>382</v>
      </c>
      <c r="B22" s="29" t="s">
        <v>64</v>
      </c>
      <c r="C22" s="29" t="s">
        <v>63</v>
      </c>
      <c r="D22" s="44" t="s">
        <v>383</v>
      </c>
      <c r="E22" s="12">
        <v>27114822</v>
      </c>
    </row>
    <row r="23" spans="1:5" ht="45">
      <c r="A23" s="29" t="s">
        <v>52</v>
      </c>
      <c r="B23" s="29" t="s">
        <v>59</v>
      </c>
      <c r="C23" s="29" t="s">
        <v>33</v>
      </c>
      <c r="D23" s="44" t="s">
        <v>384</v>
      </c>
      <c r="E23" s="12">
        <v>26420583</v>
      </c>
    </row>
    <row r="24" spans="1:5" ht="22.5">
      <c r="A24" s="29" t="s">
        <v>319</v>
      </c>
      <c r="B24" s="29" t="s">
        <v>320</v>
      </c>
      <c r="C24" s="29" t="s">
        <v>321</v>
      </c>
      <c r="D24" s="44" t="s">
        <v>372</v>
      </c>
      <c r="E24" s="12">
        <v>26380405</v>
      </c>
    </row>
    <row r="25" spans="1:5" ht="33.75">
      <c r="A25" s="29" t="s">
        <v>53</v>
      </c>
      <c r="B25" s="29" t="s">
        <v>60</v>
      </c>
      <c r="C25" s="29" t="s">
        <v>385</v>
      </c>
      <c r="D25" s="44" t="s">
        <v>386</v>
      </c>
      <c r="E25" s="12">
        <v>26847594</v>
      </c>
    </row>
    <row r="26" spans="1:5" ht="45">
      <c r="A26" s="29" t="s">
        <v>31</v>
      </c>
      <c r="B26" s="29" t="s">
        <v>32</v>
      </c>
      <c r="C26" s="29" t="s">
        <v>103</v>
      </c>
      <c r="D26" s="44" t="s">
        <v>387</v>
      </c>
      <c r="E26" s="12">
        <v>26361102</v>
      </c>
    </row>
    <row r="27" spans="1:5" ht="45">
      <c r="A27" s="29" t="s">
        <v>136</v>
      </c>
      <c r="B27" s="29" t="s">
        <v>69</v>
      </c>
      <c r="C27" s="29" t="s">
        <v>137</v>
      </c>
      <c r="D27" s="44" t="s">
        <v>388</v>
      </c>
      <c r="E27" s="12">
        <v>26814895</v>
      </c>
    </row>
    <row r="28" spans="1:5" ht="22.5">
      <c r="A28" s="29" t="s">
        <v>389</v>
      </c>
      <c r="B28" s="29" t="s">
        <v>69</v>
      </c>
      <c r="C28" s="29" t="s">
        <v>390</v>
      </c>
      <c r="D28" s="44" t="s">
        <v>372</v>
      </c>
      <c r="E28" s="12">
        <v>26627186</v>
      </c>
    </row>
    <row r="29" spans="1:5" ht="33.75">
      <c r="A29" s="29" t="s">
        <v>391</v>
      </c>
      <c r="B29" s="29" t="s">
        <v>392</v>
      </c>
      <c r="C29" s="29" t="s">
        <v>38</v>
      </c>
      <c r="D29" s="44" t="s">
        <v>393</v>
      </c>
      <c r="E29" s="12">
        <v>28960049</v>
      </c>
    </row>
    <row r="30" spans="1:5" ht="45">
      <c r="A30" s="29" t="s">
        <v>42</v>
      </c>
      <c r="B30" s="29" t="s">
        <v>43</v>
      </c>
      <c r="C30" s="29" t="s">
        <v>103</v>
      </c>
      <c r="D30" s="44" t="s">
        <v>394</v>
      </c>
      <c r="E30" s="12">
        <v>26555079</v>
      </c>
    </row>
    <row r="31" spans="1:5" ht="22.5">
      <c r="A31" s="29" t="s">
        <v>324</v>
      </c>
      <c r="B31" s="29" t="s">
        <v>325</v>
      </c>
      <c r="C31" s="29" t="s">
        <v>63</v>
      </c>
      <c r="D31" s="44" t="s">
        <v>395</v>
      </c>
      <c r="E31" s="12">
        <v>28448967</v>
      </c>
    </row>
    <row r="32" spans="1:5" ht="33.75">
      <c r="A32" s="29" t="s">
        <v>327</v>
      </c>
      <c r="B32" s="29" t="s">
        <v>328</v>
      </c>
      <c r="C32" s="29" t="s">
        <v>33</v>
      </c>
      <c r="D32" s="44" t="s">
        <v>396</v>
      </c>
      <c r="E32" s="12">
        <v>26422017</v>
      </c>
    </row>
    <row r="33" spans="1:5" ht="11.25">
      <c r="A33" s="29" t="s">
        <v>329</v>
      </c>
      <c r="B33" s="29" t="s">
        <v>330</v>
      </c>
      <c r="C33" s="29" t="s">
        <v>331</v>
      </c>
      <c r="D33" s="44" t="s">
        <v>219</v>
      </c>
      <c r="E33" s="12">
        <v>28799275</v>
      </c>
    </row>
    <row r="34" spans="1:5" ht="45">
      <c r="A34" s="29" t="s">
        <v>332</v>
      </c>
      <c r="B34" s="29" t="s">
        <v>333</v>
      </c>
      <c r="C34" s="29" t="s">
        <v>45</v>
      </c>
      <c r="D34" s="44" t="s">
        <v>397</v>
      </c>
      <c r="E34" s="12">
        <v>27546295</v>
      </c>
    </row>
    <row r="35" spans="1:5" ht="22.5">
      <c r="A35" s="29" t="s">
        <v>334</v>
      </c>
      <c r="B35" s="29" t="s">
        <v>335</v>
      </c>
      <c r="C35" s="29" t="s">
        <v>310</v>
      </c>
      <c r="D35" s="44" t="s">
        <v>398</v>
      </c>
      <c r="E35" s="12">
        <v>28509704</v>
      </c>
    </row>
    <row r="36" spans="1:5" ht="22.5">
      <c r="A36" s="29" t="s">
        <v>399</v>
      </c>
      <c r="B36" s="29" t="s">
        <v>400</v>
      </c>
      <c r="C36" s="29" t="s">
        <v>45</v>
      </c>
      <c r="D36" s="44" t="s">
        <v>401</v>
      </c>
      <c r="E36" s="12">
        <v>28511826</v>
      </c>
    </row>
    <row r="37" spans="1:5" ht="22.5">
      <c r="A37" s="29" t="s">
        <v>336</v>
      </c>
      <c r="B37" s="29" t="s">
        <v>337</v>
      </c>
      <c r="C37" s="29" t="s">
        <v>338</v>
      </c>
      <c r="D37" s="44" t="s">
        <v>339</v>
      </c>
      <c r="E37" s="12">
        <v>28422808</v>
      </c>
    </row>
    <row r="38" spans="1:5" ht="22.5">
      <c r="A38" s="29" t="s">
        <v>340</v>
      </c>
      <c r="B38" s="29" t="s">
        <v>341</v>
      </c>
      <c r="C38" s="29" t="s">
        <v>342</v>
      </c>
      <c r="D38" s="44" t="s">
        <v>402</v>
      </c>
      <c r="E38" s="12">
        <v>28798987</v>
      </c>
    </row>
    <row r="39" spans="1:5" ht="33.75">
      <c r="A39" s="29" t="s">
        <v>46</v>
      </c>
      <c r="B39" s="29" t="s">
        <v>47</v>
      </c>
      <c r="C39" s="29" t="s">
        <v>45</v>
      </c>
      <c r="D39" s="44" t="s">
        <v>403</v>
      </c>
      <c r="E39" s="12">
        <v>26361115</v>
      </c>
    </row>
    <row r="40" spans="1:5" ht="22.5">
      <c r="A40" s="29" t="s">
        <v>215</v>
      </c>
      <c r="B40" s="29" t="s">
        <v>216</v>
      </c>
      <c r="C40" s="29" t="s">
        <v>34</v>
      </c>
      <c r="D40" s="44" t="s">
        <v>404</v>
      </c>
      <c r="E40" s="12">
        <v>27513672</v>
      </c>
    </row>
    <row r="41" spans="1:5" ht="33.75">
      <c r="A41" s="29" t="s">
        <v>54</v>
      </c>
      <c r="B41" s="29" t="s">
        <v>61</v>
      </c>
      <c r="C41" s="29" t="s">
        <v>34</v>
      </c>
      <c r="D41" s="44" t="s">
        <v>405</v>
      </c>
      <c r="E41" s="12">
        <v>26361114</v>
      </c>
    </row>
    <row r="42" spans="1:5" ht="22.5">
      <c r="A42" s="29" t="s">
        <v>343</v>
      </c>
      <c r="B42" s="29" t="s">
        <v>344</v>
      </c>
      <c r="C42" s="29" t="s">
        <v>345</v>
      </c>
      <c r="D42" s="44" t="s">
        <v>406</v>
      </c>
      <c r="E42" s="12">
        <v>28508632</v>
      </c>
    </row>
    <row r="43" spans="1:5" ht="22.5">
      <c r="A43" s="29" t="s">
        <v>346</v>
      </c>
      <c r="B43" s="29" t="s">
        <v>347</v>
      </c>
      <c r="C43" s="29" t="s">
        <v>63</v>
      </c>
      <c r="D43" s="44" t="s">
        <v>372</v>
      </c>
      <c r="E43" s="12">
        <v>28505728</v>
      </c>
    </row>
    <row r="44" spans="1:5" ht="45">
      <c r="A44" s="29" t="s">
        <v>86</v>
      </c>
      <c r="B44" s="29" t="s">
        <v>123</v>
      </c>
      <c r="C44" s="29" t="s">
        <v>33</v>
      </c>
      <c r="D44" s="44" t="s">
        <v>407</v>
      </c>
      <c r="E44" s="12">
        <v>26322166</v>
      </c>
    </row>
    <row r="45" spans="1:5" ht="33.75">
      <c r="A45" s="29" t="s">
        <v>348</v>
      </c>
      <c r="B45" s="29" t="s">
        <v>349</v>
      </c>
      <c r="C45" s="29" t="s">
        <v>48</v>
      </c>
      <c r="D45" s="44" t="s">
        <v>326</v>
      </c>
      <c r="E45" s="12">
        <v>26491915</v>
      </c>
    </row>
    <row r="46" spans="1:5" ht="11.25">
      <c r="A46" s="29" t="s">
        <v>408</v>
      </c>
      <c r="B46" s="29" t="s">
        <v>350</v>
      </c>
      <c r="C46" s="29" t="s">
        <v>351</v>
      </c>
      <c r="D46" s="44" t="s">
        <v>311</v>
      </c>
      <c r="E46" s="12">
        <v>26380420</v>
      </c>
    </row>
    <row r="47" spans="1:4" ht="11.25">
      <c r="A47" s="29"/>
      <c r="B47" s="29"/>
      <c r="C47" s="29"/>
      <c r="D47" s="44"/>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52</v>
      </c>
      <c r="B2" s="29" t="s">
        <v>59</v>
      </c>
      <c r="C2" s="29" t="s">
        <v>33</v>
      </c>
      <c r="D2" s="29" t="s">
        <v>134</v>
      </c>
      <c r="E2" s="29">
        <v>26420583</v>
      </c>
      <c r="F2" s="29"/>
      <c r="G2" s="29"/>
    </row>
    <row r="3" spans="1:7" s="3" customFormat="1" ht="11.25">
      <c r="A3" s="29" t="s">
        <v>31</v>
      </c>
      <c r="B3" s="29" t="s">
        <v>32</v>
      </c>
      <c r="C3" s="29" t="s">
        <v>103</v>
      </c>
      <c r="D3" s="29" t="s">
        <v>128</v>
      </c>
      <c r="E3" s="29">
        <v>26361102</v>
      </c>
      <c r="F3" s="29"/>
      <c r="G3" s="29"/>
    </row>
    <row r="4" spans="1:7" s="3" customFormat="1" ht="11.25">
      <c r="A4" s="29" t="s">
        <v>71</v>
      </c>
      <c r="B4" s="29" t="s">
        <v>106</v>
      </c>
      <c r="C4" s="29" t="s">
        <v>67</v>
      </c>
      <c r="D4" s="29" t="s">
        <v>70</v>
      </c>
      <c r="E4" s="29">
        <v>26322162</v>
      </c>
      <c r="F4" s="29"/>
      <c r="G4" s="29"/>
    </row>
    <row r="5" spans="1:7" s="3" customFormat="1" ht="11.25">
      <c r="A5" s="29" t="s">
        <v>72</v>
      </c>
      <c r="B5" s="29" t="s">
        <v>107</v>
      </c>
      <c r="C5" s="29" t="s">
        <v>44</v>
      </c>
      <c r="D5" s="29" t="s">
        <v>70</v>
      </c>
      <c r="E5" s="29">
        <v>26322153</v>
      </c>
      <c r="F5" s="29"/>
      <c r="G5" s="29"/>
    </row>
    <row r="6" spans="1:7" ht="11.25">
      <c r="A6" s="29" t="s">
        <v>73</v>
      </c>
      <c r="B6" s="29" t="s">
        <v>108</v>
      </c>
      <c r="C6" s="29" t="s">
        <v>109</v>
      </c>
      <c r="D6" s="29" t="s">
        <v>70</v>
      </c>
      <c r="E6" s="29">
        <v>27126047</v>
      </c>
      <c r="F6" s="29"/>
      <c r="G6" s="29"/>
    </row>
    <row r="7" spans="1:7" ht="11.25">
      <c r="A7" s="29" t="s">
        <v>74</v>
      </c>
      <c r="B7" s="29" t="s">
        <v>110</v>
      </c>
      <c r="C7" s="29" t="s">
        <v>111</v>
      </c>
      <c r="D7" s="29" t="s">
        <v>75</v>
      </c>
      <c r="E7" s="29">
        <v>26797003</v>
      </c>
      <c r="F7" s="29"/>
      <c r="G7" s="29"/>
    </row>
    <row r="8" spans="1:7" ht="11.25">
      <c r="A8" s="29" t="s">
        <v>76</v>
      </c>
      <c r="B8" s="29" t="s">
        <v>112</v>
      </c>
      <c r="C8" s="29" t="s">
        <v>45</v>
      </c>
      <c r="D8" s="29" t="s">
        <v>70</v>
      </c>
      <c r="E8" s="29">
        <v>26322163</v>
      </c>
      <c r="F8" s="29"/>
      <c r="G8" s="29"/>
    </row>
    <row r="9" spans="1:7" ht="11.25">
      <c r="A9" s="29" t="s">
        <v>77</v>
      </c>
      <c r="B9" s="29" t="s">
        <v>113</v>
      </c>
      <c r="C9" s="29" t="s">
        <v>48</v>
      </c>
      <c r="D9" s="29" t="s">
        <v>75</v>
      </c>
      <c r="E9" s="29">
        <v>26424359</v>
      </c>
      <c r="F9" s="29"/>
      <c r="G9" s="29"/>
    </row>
    <row r="10" spans="1:7" ht="11.25">
      <c r="A10" s="29" t="s">
        <v>78</v>
      </c>
      <c r="B10" s="29" t="s">
        <v>114</v>
      </c>
      <c r="C10" s="29" t="s">
        <v>33</v>
      </c>
      <c r="D10" s="29" t="s">
        <v>70</v>
      </c>
      <c r="E10" s="29">
        <v>26322156</v>
      </c>
      <c r="F10" s="29"/>
      <c r="G10" s="29"/>
    </row>
    <row r="11" spans="1:7" ht="11.25">
      <c r="A11" s="29" t="s">
        <v>79</v>
      </c>
      <c r="B11" s="29" t="s">
        <v>69</v>
      </c>
      <c r="C11" s="29" t="s">
        <v>115</v>
      </c>
      <c r="D11" s="29" t="s">
        <v>70</v>
      </c>
      <c r="E11" s="29">
        <v>26322159</v>
      </c>
      <c r="F11" s="29"/>
      <c r="G11" s="29"/>
    </row>
    <row r="12" spans="1:7" ht="11.25">
      <c r="A12" s="29" t="s">
        <v>80</v>
      </c>
      <c r="B12" s="29" t="s">
        <v>116</v>
      </c>
      <c r="C12" s="29" t="s">
        <v>40</v>
      </c>
      <c r="D12" s="29" t="s">
        <v>70</v>
      </c>
      <c r="E12" s="29">
        <v>26322161</v>
      </c>
      <c r="F12" s="29"/>
      <c r="G12" s="29"/>
    </row>
    <row r="13" spans="1:7" ht="11.25">
      <c r="A13" s="29" t="s">
        <v>81</v>
      </c>
      <c r="B13" s="29" t="s">
        <v>117</v>
      </c>
      <c r="C13" s="29" t="s">
        <v>67</v>
      </c>
      <c r="D13" s="29" t="s">
        <v>70</v>
      </c>
      <c r="E13" s="29">
        <v>26608446</v>
      </c>
      <c r="F13" s="29"/>
      <c r="G13" s="29"/>
    </row>
    <row r="14" spans="1:7" ht="11.25">
      <c r="A14" s="29" t="s">
        <v>82</v>
      </c>
      <c r="B14" s="29" t="s">
        <v>118</v>
      </c>
      <c r="C14" s="29" t="s">
        <v>65</v>
      </c>
      <c r="D14" s="29" t="s">
        <v>135</v>
      </c>
      <c r="E14" s="29">
        <v>26322164</v>
      </c>
      <c r="F14" s="29"/>
      <c r="G14" s="29"/>
    </row>
    <row r="15" spans="1:7" ht="11.25">
      <c r="A15" s="29" t="s">
        <v>83</v>
      </c>
      <c r="B15" s="29" t="s">
        <v>119</v>
      </c>
      <c r="C15" s="29" t="s">
        <v>39</v>
      </c>
      <c r="D15" s="29" t="s">
        <v>70</v>
      </c>
      <c r="E15" s="29">
        <v>26840521</v>
      </c>
      <c r="F15" s="29"/>
      <c r="G15" s="29"/>
    </row>
    <row r="16" spans="1:7" ht="11.25">
      <c r="A16" s="29" t="s">
        <v>84</v>
      </c>
      <c r="B16" s="29" t="s">
        <v>120</v>
      </c>
      <c r="C16" s="29" t="s">
        <v>44</v>
      </c>
      <c r="D16" s="29" t="s">
        <v>70</v>
      </c>
      <c r="E16" s="29">
        <v>26597512</v>
      </c>
      <c r="F16" s="29"/>
      <c r="G16" s="29"/>
    </row>
    <row r="17" spans="1:7" ht="11.25">
      <c r="A17" s="29" t="s">
        <v>85</v>
      </c>
      <c r="B17" s="29" t="s">
        <v>121</v>
      </c>
      <c r="C17" s="29" t="s">
        <v>122</v>
      </c>
      <c r="D17" s="29" t="s">
        <v>70</v>
      </c>
      <c r="E17" s="29">
        <v>26322158</v>
      </c>
      <c r="F17" s="29"/>
      <c r="G17" s="29"/>
    </row>
    <row r="18" spans="1:7" ht="11.25">
      <c r="A18" s="29" t="s">
        <v>86</v>
      </c>
      <c r="B18" s="29" t="s">
        <v>123</v>
      </c>
      <c r="C18" s="29" t="s">
        <v>33</v>
      </c>
      <c r="D18" s="29" t="s">
        <v>68</v>
      </c>
      <c r="E18" s="29">
        <v>26322166</v>
      </c>
      <c r="F18" s="29"/>
      <c r="G18" s="29"/>
    </row>
    <row r="19" spans="1:7" ht="11.25">
      <c r="A19" s="29" t="s">
        <v>87</v>
      </c>
      <c r="B19" s="29" t="s">
        <v>124</v>
      </c>
      <c r="C19" s="29" t="s">
        <v>67</v>
      </c>
      <c r="D19" s="29" t="s">
        <v>70</v>
      </c>
      <c r="E19" s="29">
        <v>26361117</v>
      </c>
      <c r="F19" s="29"/>
      <c r="G19" s="29"/>
    </row>
    <row r="20" spans="1:7" ht="11.25">
      <c r="A20" s="29" t="s">
        <v>88</v>
      </c>
      <c r="B20" s="29" t="s">
        <v>125</v>
      </c>
      <c r="C20" s="29" t="s">
        <v>126</v>
      </c>
      <c r="D20" s="29" t="s">
        <v>75</v>
      </c>
      <c r="E20" s="29">
        <v>26555876</v>
      </c>
      <c r="F20" s="29"/>
      <c r="G20" s="29"/>
    </row>
    <row r="21" spans="1:7" ht="11.25">
      <c r="A21" s="29" t="s">
        <v>102</v>
      </c>
      <c r="B21" s="29" t="s">
        <v>127</v>
      </c>
      <c r="C21" s="29" t="s">
        <v>41</v>
      </c>
      <c r="D21" s="29" t="s">
        <v>75</v>
      </c>
      <c r="E21" s="29">
        <v>26424207</v>
      </c>
      <c r="F21" s="29"/>
      <c r="G21" s="29"/>
    </row>
    <row r="22" spans="1:7" ht="11.25">
      <c r="A22" s="29" t="s">
        <v>129</v>
      </c>
      <c r="B22" s="29" t="s">
        <v>130</v>
      </c>
      <c r="C22" s="29" t="s">
        <v>131</v>
      </c>
      <c r="D22" s="29" t="s">
        <v>75</v>
      </c>
      <c r="E22" s="29">
        <v>26569253</v>
      </c>
      <c r="F22" s="29"/>
      <c r="G22" s="29"/>
    </row>
    <row r="23" spans="1:7" ht="11.25">
      <c r="A23" s="29" t="s">
        <v>132</v>
      </c>
      <c r="B23" s="29" t="s">
        <v>133</v>
      </c>
      <c r="C23" s="29" t="s">
        <v>39</v>
      </c>
      <c r="D23" s="29" t="s">
        <v>75</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7">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80" t="str">
        <f>FORMCODE</f>
        <v>VO.OPENINFO.TARIF.4.178</v>
      </c>
      <c r="H4" s="280"/>
    </row>
    <row r="5" spans="7:8" ht="11.25">
      <c r="G5" s="280" t="str">
        <f>VERSION</f>
        <v>Версия 1.2</v>
      </c>
      <c r="H5" s="280"/>
    </row>
    <row r="6" spans="7:8" ht="11.25">
      <c r="G6" s="43"/>
      <c r="H6" s="43"/>
    </row>
    <row r="7" spans="7:8" ht="11.25">
      <c r="G7" s="281"/>
      <c r="H7" s="281"/>
    </row>
    <row r="8" spans="4:8" ht="11.25">
      <c r="D8" s="282" t="s">
        <v>55</v>
      </c>
      <c r="E8" s="282"/>
      <c r="F8" s="282"/>
      <c r="G8" s="282"/>
      <c r="H8" s="282"/>
    </row>
    <row r="9" spans="4:8" ht="32.25" customHeight="1">
      <c r="D9" s="146"/>
      <c r="E9" s="284" t="str">
        <f>FORMNAME</f>
        <v>Общая информация. Данные об установленном тарифе на год.</v>
      </c>
      <c r="F9" s="284"/>
      <c r="G9" s="284"/>
      <c r="H9" s="146"/>
    </row>
    <row r="10" spans="4:8" ht="11.25">
      <c r="D10" s="283"/>
      <c r="E10" s="283"/>
      <c r="F10" s="283"/>
      <c r="G10" s="283"/>
      <c r="H10" s="283"/>
    </row>
    <row r="11" spans="4:8" ht="11.25">
      <c r="D11" s="38"/>
      <c r="E11" s="38"/>
      <c r="F11" s="38"/>
      <c r="G11" s="38"/>
      <c r="H11" s="38"/>
    </row>
    <row r="12" spans="4:8" s="89" customFormat="1" ht="33.75" customHeight="1">
      <c r="D12" s="90"/>
      <c r="E12" s="278"/>
      <c r="F12" s="279"/>
      <c r="G12" s="279"/>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78"/>
      <c r="F31" s="279"/>
      <c r="G31" s="279"/>
    </row>
    <row r="32" spans="5:7" s="90" customFormat="1" ht="25.5" customHeight="1">
      <c r="E32" s="278"/>
      <c r="F32" s="279"/>
      <c r="G32" s="279"/>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2271035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0"/>
  <sheetViews>
    <sheetView showGridLines="0" tabSelected="1" workbookViewId="0" topLeftCell="C31">
      <selection activeCell="F32" sqref="F32:G33"/>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80" t="str">
        <f>FORMCODE</f>
        <v>VO.OPENINFO.TARIF.4.178</v>
      </c>
      <c r="H4" s="280"/>
      <c r="I4" s="4"/>
      <c r="P4" s="46"/>
      <c r="Q4" s="46"/>
    </row>
    <row r="5" spans="1:17" s="3" customFormat="1" ht="14.25" customHeight="1">
      <c r="A5" s="34"/>
      <c r="B5" s="33"/>
      <c r="D5" s="6"/>
      <c r="E5" s="6"/>
      <c r="F5" s="6"/>
      <c r="G5" s="280" t="str">
        <f>VERSION</f>
        <v>Версия 1.2</v>
      </c>
      <c r="H5" s="280"/>
      <c r="I5" s="5"/>
      <c r="P5" s="46"/>
      <c r="Q5" s="46"/>
    </row>
    <row r="6" spans="1:17" s="3" customFormat="1" ht="14.25" customHeight="1">
      <c r="A6" s="34"/>
      <c r="B6" s="33"/>
      <c r="D6" s="6"/>
      <c r="E6" s="7"/>
      <c r="F6" s="8"/>
      <c r="G6" s="9"/>
      <c r="H6" s="9"/>
      <c r="I6" s="5"/>
      <c r="P6" s="46"/>
      <c r="Q6" s="46"/>
    </row>
    <row r="7" spans="1:17" s="21" customFormat="1" ht="30" customHeight="1">
      <c r="A7" s="34"/>
      <c r="B7" s="33"/>
      <c r="C7" s="73"/>
      <c r="D7" s="298" t="str">
        <f>FORMNAME</f>
        <v>Общая информация. Данные об установленном тарифе на год.</v>
      </c>
      <c r="E7" s="298"/>
      <c r="F7" s="298"/>
      <c r="G7" s="298"/>
      <c r="H7" s="298"/>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90" t="s">
        <v>176</v>
      </c>
      <c r="E9" s="290"/>
      <c r="F9" s="290"/>
      <c r="G9" s="290"/>
      <c r="H9" s="290"/>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91" t="s">
        <v>409</v>
      </c>
      <c r="G12" s="292"/>
      <c r="H12" s="18"/>
      <c r="I12" s="11"/>
      <c r="P12" s="47"/>
      <c r="Q12" s="47"/>
    </row>
    <row r="13" spans="4:17" ht="15" customHeight="1">
      <c r="D13" s="75"/>
      <c r="E13" s="19"/>
      <c r="F13" s="293"/>
      <c r="G13" s="293"/>
      <c r="H13" s="20"/>
      <c r="I13" s="21"/>
      <c r="P13" s="47"/>
      <c r="Q13" s="47"/>
    </row>
    <row r="14" spans="3:17" ht="27.75" customHeight="1">
      <c r="C14" s="22"/>
      <c r="D14" s="75"/>
      <c r="E14" s="79" t="s">
        <v>3</v>
      </c>
      <c r="F14" s="301" t="s">
        <v>359</v>
      </c>
      <c r="G14" s="302"/>
      <c r="H14" s="20"/>
      <c r="I14" s="21"/>
      <c r="P14" s="47"/>
      <c r="Q14" s="47"/>
    </row>
    <row r="15" spans="4:17" ht="27.75" customHeight="1">
      <c r="D15" s="75"/>
      <c r="E15" s="80" t="s">
        <v>4</v>
      </c>
      <c r="F15" s="303" t="s">
        <v>360</v>
      </c>
      <c r="G15" s="304"/>
      <c r="H15" s="76"/>
      <c r="I15" s="21"/>
      <c r="P15" s="47"/>
      <c r="Q15" s="47"/>
    </row>
    <row r="16" spans="4:17" ht="27.75" customHeight="1">
      <c r="D16" s="75"/>
      <c r="E16" s="81" t="s">
        <v>5</v>
      </c>
      <c r="F16" s="296" t="s">
        <v>361</v>
      </c>
      <c r="G16" s="297"/>
      <c r="H16" s="76"/>
      <c r="I16" s="21"/>
      <c r="P16" s="47"/>
      <c r="Q16" s="47"/>
    </row>
    <row r="17" spans="4:17" ht="15" customHeight="1">
      <c r="D17" s="15"/>
      <c r="E17" s="15"/>
      <c r="F17" s="15"/>
      <c r="G17" s="17"/>
      <c r="H17" s="18"/>
      <c r="I17" s="11"/>
      <c r="P17" s="47"/>
      <c r="Q17" s="47"/>
    </row>
    <row r="18" spans="4:17" ht="27.75" customHeight="1">
      <c r="D18" s="75"/>
      <c r="E18" s="82" t="s">
        <v>25</v>
      </c>
      <c r="F18" s="296" t="s">
        <v>104</v>
      </c>
      <c r="G18" s="297"/>
      <c r="H18" s="17"/>
      <c r="I18" s="23"/>
      <c r="J18" s="24"/>
      <c r="P18" s="47"/>
      <c r="Q18" s="47"/>
    </row>
    <row r="19" spans="4:17" ht="15" customHeight="1">
      <c r="D19" s="15"/>
      <c r="E19" s="15"/>
      <c r="F19" s="15"/>
      <c r="G19" s="17"/>
      <c r="H19" s="18"/>
      <c r="I19" s="11"/>
      <c r="P19" s="47"/>
      <c r="Q19" s="47"/>
    </row>
    <row r="20" spans="4:17" ht="34.5" customHeight="1">
      <c r="D20" s="75"/>
      <c r="E20" s="82" t="s">
        <v>287</v>
      </c>
      <c r="F20" s="296" t="s">
        <v>410</v>
      </c>
      <c r="G20" s="297"/>
      <c r="H20" s="17"/>
      <c r="I20" s="23"/>
      <c r="J20" s="24"/>
      <c r="P20" s="47"/>
      <c r="Q20" s="47"/>
    </row>
    <row r="21" spans="4:17" ht="15" customHeight="1">
      <c r="D21" s="15"/>
      <c r="E21" s="15"/>
      <c r="F21" s="15"/>
      <c r="G21" s="17"/>
      <c r="H21" s="18"/>
      <c r="I21" s="11"/>
      <c r="P21" s="47"/>
      <c r="Q21" s="47"/>
    </row>
    <row r="22" spans="4:17" ht="22.5" customHeight="1">
      <c r="D22" s="75"/>
      <c r="E22" s="287" t="s">
        <v>299</v>
      </c>
      <c r="F22" s="288"/>
      <c r="G22" s="289"/>
      <c r="H22" s="17"/>
      <c r="I22" s="23"/>
      <c r="J22" s="24"/>
      <c r="P22" s="47"/>
      <c r="Q22" s="47"/>
    </row>
    <row r="23" spans="4:17" ht="27.75" customHeight="1">
      <c r="D23" s="75"/>
      <c r="E23" s="83" t="s">
        <v>6</v>
      </c>
      <c r="F23" s="294">
        <v>2016</v>
      </c>
      <c r="G23" s="295"/>
      <c r="H23" s="20"/>
      <c r="I23" s="21"/>
      <c r="P23" s="47"/>
      <c r="Q23" s="47"/>
    </row>
    <row r="24" spans="4:17" ht="15" customHeight="1">
      <c r="D24" s="15"/>
      <c r="E24" s="15"/>
      <c r="F24" s="15"/>
      <c r="G24" s="17"/>
      <c r="H24" s="18"/>
      <c r="I24" s="11"/>
      <c r="P24" s="47"/>
      <c r="Q24" s="47"/>
    </row>
    <row r="25" spans="4:17" ht="29.25" customHeight="1">
      <c r="D25" s="15"/>
      <c r="E25" s="287" t="s">
        <v>185</v>
      </c>
      <c r="F25" s="288"/>
      <c r="G25" s="289"/>
      <c r="H25" s="18"/>
      <c r="I25" s="11"/>
      <c r="P25" s="47"/>
      <c r="Q25" s="47"/>
    </row>
    <row r="26" spans="4:17" ht="27.75" customHeight="1">
      <c r="D26" s="75"/>
      <c r="E26" s="81" t="s">
        <v>186</v>
      </c>
      <c r="F26" s="294" t="s">
        <v>188</v>
      </c>
      <c r="G26" s="295"/>
      <c r="H26" s="17"/>
      <c r="I26" s="23"/>
      <c r="J26" s="24"/>
      <c r="P26" s="47"/>
      <c r="Q26" s="47"/>
    </row>
    <row r="27" spans="4:17" ht="27.75" customHeight="1">
      <c r="D27" s="75"/>
      <c r="E27" s="263" t="s">
        <v>296</v>
      </c>
      <c r="F27" s="285" t="s">
        <v>290</v>
      </c>
      <c r="G27" s="286"/>
      <c r="H27" s="17"/>
      <c r="I27" s="23"/>
      <c r="J27" s="24"/>
      <c r="P27" s="47"/>
      <c r="Q27" s="47"/>
    </row>
    <row r="28" spans="4:17" ht="27.75" customHeight="1">
      <c r="D28" s="75"/>
      <c r="E28" s="263" t="s">
        <v>297</v>
      </c>
      <c r="F28" s="285" t="s">
        <v>288</v>
      </c>
      <c r="G28" s="286"/>
      <c r="H28" s="17"/>
      <c r="I28" s="23"/>
      <c r="J28" s="24"/>
      <c r="P28" s="47"/>
      <c r="Q28" s="47"/>
    </row>
    <row r="29" spans="4:17" ht="36" customHeight="1">
      <c r="D29" s="75"/>
      <c r="E29" s="263" t="s">
        <v>298</v>
      </c>
      <c r="F29" s="285" t="s">
        <v>290</v>
      </c>
      <c r="G29" s="286"/>
      <c r="H29" s="17"/>
      <c r="I29" s="23"/>
      <c r="J29" s="24"/>
      <c r="P29" s="47"/>
      <c r="Q29" s="47"/>
    </row>
    <row r="30" spans="4:17" ht="15" customHeight="1">
      <c r="D30" s="75"/>
      <c r="E30" s="19"/>
      <c r="F30" s="15"/>
      <c r="G30" s="20"/>
      <c r="H30" s="17"/>
      <c r="I30" s="225"/>
      <c r="J30" s="24"/>
      <c r="P30" s="12"/>
      <c r="Q30" s="12"/>
    </row>
    <row r="31" spans="4:10" ht="22.5" customHeight="1">
      <c r="D31" s="75"/>
      <c r="E31" s="309" t="s">
        <v>7</v>
      </c>
      <c r="F31" s="310"/>
      <c r="G31" s="311"/>
      <c r="H31" s="76"/>
      <c r="I31" s="40"/>
      <c r="J31" s="40"/>
    </row>
    <row r="32" spans="1:9" ht="23.25" customHeight="1">
      <c r="A32" s="35"/>
      <c r="D32" s="15"/>
      <c r="E32" s="84" t="s">
        <v>8</v>
      </c>
      <c r="F32" s="312" t="s">
        <v>428</v>
      </c>
      <c r="G32" s="313"/>
      <c r="H32" s="76"/>
      <c r="I32" s="41"/>
    </row>
    <row r="33" spans="1:9" ht="27.75" customHeight="1">
      <c r="A33" s="35"/>
      <c r="D33" s="15"/>
      <c r="E33" s="85" t="s">
        <v>9</v>
      </c>
      <c r="F33" s="314" t="s">
        <v>429</v>
      </c>
      <c r="G33" s="315"/>
      <c r="H33" s="76"/>
      <c r="I33" s="42"/>
    </row>
    <row r="34" spans="4:9" ht="15" customHeight="1">
      <c r="D34" s="75"/>
      <c r="E34" s="19"/>
      <c r="F34" s="15"/>
      <c r="G34" s="20"/>
      <c r="H34" s="76"/>
      <c r="I34" s="21"/>
    </row>
    <row r="35" spans="4:9" ht="22.5" customHeight="1">
      <c r="D35" s="75"/>
      <c r="E35" s="309" t="s">
        <v>18</v>
      </c>
      <c r="F35" s="310"/>
      <c r="G35" s="311"/>
      <c r="H35" s="76"/>
      <c r="I35" s="21"/>
    </row>
    <row r="36" spans="4:9" ht="27.75" customHeight="1">
      <c r="D36" s="75"/>
      <c r="E36" s="86" t="s">
        <v>11</v>
      </c>
      <c r="F36" s="299" t="s">
        <v>412</v>
      </c>
      <c r="G36" s="300"/>
      <c r="H36" s="76"/>
      <c r="I36" s="21"/>
    </row>
    <row r="37" spans="4:9" ht="27.75" customHeight="1">
      <c r="D37" s="75"/>
      <c r="E37" s="87" t="s">
        <v>12</v>
      </c>
      <c r="F37" s="299" t="s">
        <v>413</v>
      </c>
      <c r="G37" s="300"/>
      <c r="H37" s="76"/>
      <c r="I37" s="21"/>
    </row>
    <row r="38" spans="4:9" ht="15" customHeight="1">
      <c r="D38" s="75"/>
      <c r="E38" s="19"/>
      <c r="F38" s="15"/>
      <c r="G38" s="20"/>
      <c r="H38" s="76"/>
      <c r="I38" s="21"/>
    </row>
    <row r="39" spans="1:9" ht="22.5" customHeight="1">
      <c r="A39" s="35"/>
      <c r="D39" s="15"/>
      <c r="E39" s="309" t="s">
        <v>10</v>
      </c>
      <c r="F39" s="310"/>
      <c r="G39" s="311"/>
      <c r="H39" s="76"/>
      <c r="I39" s="11"/>
    </row>
    <row r="40" spans="1:9" ht="27.75" customHeight="1">
      <c r="A40" s="35"/>
      <c r="B40" s="36"/>
      <c r="D40" s="77"/>
      <c r="E40" s="86" t="s">
        <v>11</v>
      </c>
      <c r="F40" s="307" t="s">
        <v>414</v>
      </c>
      <c r="G40" s="308"/>
      <c r="H40" s="76"/>
      <c r="I40" s="25"/>
    </row>
    <row r="41" spans="1:9" ht="27.75" customHeight="1">
      <c r="A41" s="35"/>
      <c r="B41" s="36"/>
      <c r="D41" s="77"/>
      <c r="E41" s="86" t="s">
        <v>12</v>
      </c>
      <c r="F41" s="307" t="s">
        <v>415</v>
      </c>
      <c r="G41" s="308"/>
      <c r="H41" s="76"/>
      <c r="I41" s="25"/>
    </row>
    <row r="42" spans="1:9" ht="27.75" customHeight="1">
      <c r="A42" s="35"/>
      <c r="B42" s="36"/>
      <c r="D42" s="77"/>
      <c r="E42" s="86" t="s">
        <v>13</v>
      </c>
      <c r="F42" s="305" t="s">
        <v>416</v>
      </c>
      <c r="G42" s="306"/>
      <c r="H42" s="76"/>
      <c r="I42" s="25"/>
    </row>
    <row r="43" spans="1:9" ht="27.75" customHeight="1">
      <c r="A43" s="35"/>
      <c r="B43" s="36"/>
      <c r="D43" s="77"/>
      <c r="E43" s="87" t="s">
        <v>14</v>
      </c>
      <c r="F43" s="307" t="s">
        <v>417</v>
      </c>
      <c r="G43" s="308"/>
      <c r="H43" s="76"/>
      <c r="I43" s="25"/>
    </row>
    <row r="44" spans="4:9" ht="11.25">
      <c r="D44" s="15"/>
      <c r="E44" s="15"/>
      <c r="F44" s="15"/>
      <c r="G44" s="17"/>
      <c r="H44" s="17"/>
      <c r="I44" s="11"/>
    </row>
    <row r="50" spans="7:8" ht="11.25">
      <c r="G50" s="26"/>
      <c r="H50" s="26"/>
    </row>
  </sheetData>
  <sheetProtection password="E4D4" sheet="1" objects="1" scenarios="1" formatColumns="0" formatRows="0"/>
  <mergeCells count="29">
    <mergeCell ref="F37:G37"/>
    <mergeCell ref="F42:G42"/>
    <mergeCell ref="F43:G43"/>
    <mergeCell ref="E31:G31"/>
    <mergeCell ref="F32:G32"/>
    <mergeCell ref="F33:G33"/>
    <mergeCell ref="E39:G39"/>
    <mergeCell ref="F40:G40"/>
    <mergeCell ref="F41:G41"/>
    <mergeCell ref="E35:G35"/>
    <mergeCell ref="G4:H4"/>
    <mergeCell ref="G5:H5"/>
    <mergeCell ref="D7:H7"/>
    <mergeCell ref="F36:G36"/>
    <mergeCell ref="F14:G14"/>
    <mergeCell ref="F15:G15"/>
    <mergeCell ref="F16:G16"/>
    <mergeCell ref="E22:G22"/>
    <mergeCell ref="F23:G23"/>
    <mergeCell ref="F18:G18"/>
    <mergeCell ref="F27:G27"/>
    <mergeCell ref="F28:G28"/>
    <mergeCell ref="F29:G29"/>
    <mergeCell ref="E25:G25"/>
    <mergeCell ref="D9:H9"/>
    <mergeCell ref="F12:G12"/>
    <mergeCell ref="F13:G13"/>
    <mergeCell ref="F26:G26"/>
    <mergeCell ref="F20:G20"/>
  </mergeCells>
  <dataValidations count="7">
    <dataValidation type="textLength" operator="lessThanOrEqual" allowBlank="1" showInputMessage="1" showErrorMessage="1" errorTitle="Ошибка" error="Допускается ввод не более 900 символов!" sqref="F40:G43 F36:G37 F32:G33">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ErrorMessage="1" promptTitle="Период отчетности. Год." errorTitle="Внимание!" error="Выберите значение из выпадающего списка." sqref="F27:G29">
      <formula1>TARIF</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8">
    <pageSetUpPr fitToPage="1"/>
  </sheetPr>
  <dimension ref="A1:P33"/>
  <sheetViews>
    <sheetView showGridLines="0" zoomScalePageLayoutView="0" workbookViewId="0" topLeftCell="C19">
      <selection activeCell="G31" sqref="G31:J31"/>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35.7109375" style="0" customWidth="1"/>
    <col min="9" max="9" width="5.7109375" style="0" customWidth="1"/>
    <col min="10" max="10" width="35.7109375" style="0" customWidth="1"/>
  </cols>
  <sheetData>
    <row r="1" spans="1:10" s="127" customFormat="1" ht="32.25" customHeight="1" hidden="1">
      <c r="A1" s="126">
        <f>ID</f>
        <v>26361128</v>
      </c>
      <c r="B1" s="126"/>
      <c r="C1" s="126"/>
      <c r="D1" s="126"/>
      <c r="E1" s="135"/>
      <c r="F1" s="135"/>
      <c r="G1" s="135"/>
      <c r="H1" s="135"/>
      <c r="I1" s="135"/>
      <c r="J1" s="126"/>
    </row>
    <row r="2" spans="1:3" s="127" customFormat="1" ht="32.25" customHeight="1" hidden="1">
      <c r="A2" s="126"/>
      <c r="B2" s="126"/>
      <c r="C2" s="126"/>
    </row>
    <row r="3" spans="1:10" s="127" customFormat="1" ht="32.25" customHeight="1" hidden="1">
      <c r="A3" s="126"/>
      <c r="B3" s="126"/>
      <c r="C3" s="126"/>
      <c r="D3" s="126"/>
      <c r="E3" s="126"/>
      <c r="F3" s="126"/>
      <c r="G3" s="126"/>
      <c r="H3" s="126"/>
      <c r="I3" s="126"/>
      <c r="J3" s="126"/>
    </row>
    <row r="4" spans="1:11" ht="11.25">
      <c r="A4" s="126"/>
      <c r="B4" s="126"/>
      <c r="C4" s="90"/>
      <c r="D4" s="128"/>
      <c r="E4" s="129"/>
      <c r="F4" s="129"/>
      <c r="G4" s="129"/>
      <c r="H4" s="129"/>
      <c r="I4" s="129"/>
      <c r="J4" s="129"/>
      <c r="K4" s="143" t="str">
        <f>FORMID</f>
        <v>VO.OPENINFO.TARIF.4.178</v>
      </c>
    </row>
    <row r="5" spans="1:11" ht="11.25">
      <c r="A5" s="126"/>
      <c r="B5" s="126"/>
      <c r="C5" s="90"/>
      <c r="D5" s="130"/>
      <c r="E5" s="38"/>
      <c r="F5" s="38"/>
      <c r="G5" s="38"/>
      <c r="H5" s="38"/>
      <c r="I5" s="38"/>
      <c r="J5" s="38"/>
      <c r="K5" s="145" t="s">
        <v>261</v>
      </c>
    </row>
    <row r="6" spans="1:11" ht="12" thickBot="1">
      <c r="A6" s="126"/>
      <c r="B6" s="126"/>
      <c r="C6" s="90"/>
      <c r="D6" s="130"/>
      <c r="E6" s="38"/>
      <c r="F6" s="38"/>
      <c r="G6" s="38"/>
      <c r="H6" s="38"/>
      <c r="I6" s="38"/>
      <c r="J6" s="38"/>
      <c r="K6" s="131"/>
    </row>
    <row r="7" spans="1:16" s="141" customFormat="1" ht="30" customHeight="1">
      <c r="A7" s="137"/>
      <c r="B7" s="137"/>
      <c r="C7" s="138"/>
      <c r="D7" s="139"/>
      <c r="E7" s="319" t="s">
        <v>250</v>
      </c>
      <c r="F7" s="320"/>
      <c r="G7" s="320"/>
      <c r="H7" s="320"/>
      <c r="I7" s="320"/>
      <c r="J7" s="321"/>
      <c r="K7" s="140"/>
      <c r="M7" s="142"/>
      <c r="N7" s="142"/>
      <c r="O7" s="142"/>
      <c r="P7" s="142"/>
    </row>
    <row r="8" spans="1:16" s="141" customFormat="1" ht="15" customHeight="1">
      <c r="A8" s="137"/>
      <c r="B8" s="137"/>
      <c r="C8" s="138"/>
      <c r="D8" s="139"/>
      <c r="E8" s="322" t="str">
        <f>COMPANY</f>
        <v>АО "Интер РАО - Электрогенерация" (филиал "Северо-Западная ТЭЦ")</v>
      </c>
      <c r="F8" s="323"/>
      <c r="G8" s="323"/>
      <c r="H8" s="323"/>
      <c r="I8" s="323"/>
      <c r="J8" s="324"/>
      <c r="K8" s="140"/>
      <c r="M8" s="142"/>
      <c r="N8" s="142"/>
      <c r="O8" s="142"/>
      <c r="P8" s="142"/>
    </row>
    <row r="9" spans="1:16" ht="15" customHeight="1" thickBot="1">
      <c r="A9" s="126"/>
      <c r="B9" s="126"/>
      <c r="C9" s="90"/>
      <c r="D9" s="130"/>
      <c r="E9" s="325" t="str">
        <f>"на "&amp;YEAR_PERIOD&amp;" год"</f>
        <v>на 2016 год</v>
      </c>
      <c r="F9" s="326"/>
      <c r="G9" s="326"/>
      <c r="H9" s="326"/>
      <c r="I9" s="326"/>
      <c r="J9" s="327"/>
      <c r="K9" s="131"/>
      <c r="M9" s="136"/>
      <c r="N9" s="136"/>
      <c r="O9" s="136"/>
      <c r="P9" s="136"/>
    </row>
    <row r="10" spans="1:16" ht="12" thickBot="1">
      <c r="A10" s="126"/>
      <c r="B10" s="126"/>
      <c r="C10" s="90"/>
      <c r="D10" s="130"/>
      <c r="E10" s="249"/>
      <c r="F10" s="38"/>
      <c r="G10" s="38"/>
      <c r="H10" s="38"/>
      <c r="I10" s="38"/>
      <c r="J10" s="38"/>
      <c r="K10" s="131"/>
      <c r="M10" s="136"/>
      <c r="N10" s="136"/>
      <c r="O10" s="136"/>
      <c r="P10" s="136"/>
    </row>
    <row r="11" spans="1:16" ht="24.75" customHeight="1">
      <c r="A11" s="154"/>
      <c r="B11" s="154"/>
      <c r="C11" s="144"/>
      <c r="D11" s="130"/>
      <c r="E11" s="240" t="s">
        <v>172</v>
      </c>
      <c r="F11" s="243" t="s">
        <v>225</v>
      </c>
      <c r="G11" s="328" t="str">
        <f>COMPANY</f>
        <v>АО "Интер РАО - Электрогенерация" (филиал "Северо-Западная ТЭЦ")</v>
      </c>
      <c r="H11" s="328"/>
      <c r="I11" s="328"/>
      <c r="J11" s="329"/>
      <c r="K11" s="131"/>
      <c r="M11" s="136"/>
      <c r="N11" s="136"/>
      <c r="O11" s="136"/>
      <c r="P11" s="136"/>
    </row>
    <row r="12" spans="1:16" ht="24.75" customHeight="1">
      <c r="A12" s="154"/>
      <c r="B12" s="154"/>
      <c r="C12" s="144"/>
      <c r="D12" s="130"/>
      <c r="E12" s="241" t="s">
        <v>173</v>
      </c>
      <c r="F12" s="244" t="s">
        <v>226</v>
      </c>
      <c r="G12" s="330" t="str">
        <f>B_FIO</f>
        <v>Гуменюк Петр Петрович</v>
      </c>
      <c r="H12" s="330"/>
      <c r="I12" s="330"/>
      <c r="J12" s="331"/>
      <c r="K12" s="131"/>
      <c r="M12" s="136"/>
      <c r="N12" s="136"/>
      <c r="O12" s="136"/>
      <c r="P12" s="136"/>
    </row>
    <row r="13" spans="1:16" ht="19.5" customHeight="1">
      <c r="A13" s="154"/>
      <c r="B13" s="154"/>
      <c r="C13" s="144"/>
      <c r="D13" s="130"/>
      <c r="E13" s="337" t="s">
        <v>174</v>
      </c>
      <c r="F13" s="332" t="s">
        <v>227</v>
      </c>
      <c r="G13" s="316" t="s">
        <v>418</v>
      </c>
      <c r="H13" s="317"/>
      <c r="I13" s="317"/>
      <c r="J13" s="318"/>
      <c r="K13" s="131"/>
      <c r="M13" s="136"/>
      <c r="N13" s="136"/>
      <c r="O13" s="136"/>
      <c r="P13" s="136"/>
    </row>
    <row r="14" spans="1:16" ht="19.5" customHeight="1">
      <c r="A14" s="154"/>
      <c r="B14" s="154"/>
      <c r="C14" s="144"/>
      <c r="D14" s="130"/>
      <c r="E14" s="337"/>
      <c r="F14" s="332"/>
      <c r="G14" s="335" t="s">
        <v>419</v>
      </c>
      <c r="H14" s="335"/>
      <c r="I14" s="335"/>
      <c r="J14" s="336"/>
      <c r="K14" s="131"/>
      <c r="M14" s="136"/>
      <c r="N14" s="136"/>
      <c r="O14" s="136"/>
      <c r="P14" s="136"/>
    </row>
    <row r="15" spans="1:16" ht="19.5" customHeight="1">
      <c r="A15" s="154"/>
      <c r="B15" s="154"/>
      <c r="C15" s="144"/>
      <c r="D15" s="130"/>
      <c r="E15" s="337"/>
      <c r="F15" s="332"/>
      <c r="G15" s="316" t="s">
        <v>420</v>
      </c>
      <c r="H15" s="317"/>
      <c r="I15" s="317"/>
      <c r="J15" s="318"/>
      <c r="K15" s="131"/>
      <c r="M15" s="136"/>
      <c r="N15" s="136"/>
      <c r="O15" s="136"/>
      <c r="P15" s="136"/>
    </row>
    <row r="16" spans="1:16" ht="19.5" customHeight="1">
      <c r="A16" s="154"/>
      <c r="B16" s="154"/>
      <c r="C16" s="144"/>
      <c r="D16" s="130"/>
      <c r="E16" s="241" t="s">
        <v>175</v>
      </c>
      <c r="F16" s="244" t="s">
        <v>228</v>
      </c>
      <c r="G16" s="330" t="str">
        <f>PAddress</f>
        <v>197229, Санкт-Петербург, пос.Ольгино, 3-я Конная Лахта, д.34</v>
      </c>
      <c r="H16" s="330"/>
      <c r="I16" s="330"/>
      <c r="J16" s="331"/>
      <c r="K16" s="131"/>
      <c r="M16" s="136"/>
      <c r="N16" s="136"/>
      <c r="O16" s="136"/>
      <c r="P16" s="136"/>
    </row>
    <row r="17" spans="1:16" ht="24.75" customHeight="1">
      <c r="A17" s="154"/>
      <c r="B17" s="154"/>
      <c r="C17" s="144"/>
      <c r="D17" s="130"/>
      <c r="E17" s="241" t="s">
        <v>223</v>
      </c>
      <c r="F17" s="244" t="s">
        <v>229</v>
      </c>
      <c r="G17" s="316" t="s">
        <v>421</v>
      </c>
      <c r="H17" s="317"/>
      <c r="I17" s="317"/>
      <c r="J17" s="318"/>
      <c r="K17" s="131"/>
      <c r="M17" s="136"/>
      <c r="N17" s="136"/>
      <c r="O17" s="136"/>
      <c r="P17" s="136"/>
    </row>
    <row r="18" spans="1:16" ht="19.5" customHeight="1">
      <c r="A18" s="154"/>
      <c r="B18" s="154"/>
      <c r="C18" s="144"/>
      <c r="D18" s="130"/>
      <c r="E18" s="241" t="s">
        <v>243</v>
      </c>
      <c r="F18" s="244" t="s">
        <v>230</v>
      </c>
      <c r="G18" s="316" t="s">
        <v>422</v>
      </c>
      <c r="H18" s="317"/>
      <c r="I18" s="317"/>
      <c r="J18" s="318"/>
      <c r="K18" s="131"/>
      <c r="M18" s="136"/>
      <c r="N18" s="136"/>
      <c r="O18" s="136"/>
      <c r="P18" s="136"/>
    </row>
    <row r="19" spans="1:16" ht="24.75" customHeight="1">
      <c r="A19" s="154"/>
      <c r="B19" s="154"/>
      <c r="C19" s="144"/>
      <c r="D19" s="130"/>
      <c r="E19" s="241" t="s">
        <v>244</v>
      </c>
      <c r="F19" s="244" t="s">
        <v>231</v>
      </c>
      <c r="G19" s="316" t="s">
        <v>423</v>
      </c>
      <c r="H19" s="317"/>
      <c r="I19" s="317"/>
      <c r="J19" s="318"/>
      <c r="K19" s="131"/>
      <c r="M19" s="136"/>
      <c r="N19" s="136"/>
      <c r="O19" s="136"/>
      <c r="P19" s="136"/>
    </row>
    <row r="20" spans="1:11" ht="19.5" customHeight="1">
      <c r="A20" s="154"/>
      <c r="B20" s="154"/>
      <c r="C20" s="144"/>
      <c r="D20" s="130"/>
      <c r="E20" s="241" t="s">
        <v>245</v>
      </c>
      <c r="F20" s="244" t="s">
        <v>232</v>
      </c>
      <c r="G20" s="316" t="s">
        <v>424</v>
      </c>
      <c r="H20" s="317"/>
      <c r="I20" s="317"/>
      <c r="J20" s="318"/>
      <c r="K20" s="131"/>
    </row>
    <row r="21" spans="1:11" ht="19.5" customHeight="1">
      <c r="A21" s="154"/>
      <c r="B21" s="154"/>
      <c r="C21" s="144"/>
      <c r="D21" s="130"/>
      <c r="E21" s="337" t="s">
        <v>246</v>
      </c>
      <c r="F21" s="332" t="s">
        <v>233</v>
      </c>
      <c r="G21" s="333" t="s">
        <v>234</v>
      </c>
      <c r="H21" s="333"/>
      <c r="I21" s="333" t="s">
        <v>235</v>
      </c>
      <c r="J21" s="334"/>
      <c r="K21" s="131"/>
    </row>
    <row r="22" spans="1:11" ht="19.5" customHeight="1">
      <c r="A22" s="154"/>
      <c r="B22" s="154"/>
      <c r="C22" s="144"/>
      <c r="D22" s="130"/>
      <c r="E22" s="337"/>
      <c r="F22" s="332"/>
      <c r="G22" s="247" t="s">
        <v>236</v>
      </c>
      <c r="H22" s="271" t="s">
        <v>425</v>
      </c>
      <c r="I22" s="247" t="s">
        <v>236</v>
      </c>
      <c r="J22" s="271" t="s">
        <v>425</v>
      </c>
      <c r="K22" s="131"/>
    </row>
    <row r="23" spans="1:11" ht="19.5" customHeight="1">
      <c r="A23" s="154"/>
      <c r="B23" s="154"/>
      <c r="C23" s="144"/>
      <c r="D23" s="130"/>
      <c r="E23" s="337"/>
      <c r="F23" s="332"/>
      <c r="G23" s="247" t="s">
        <v>237</v>
      </c>
      <c r="H23" s="271" t="s">
        <v>425</v>
      </c>
      <c r="I23" s="247" t="s">
        <v>237</v>
      </c>
      <c r="J23" s="271" t="s">
        <v>425</v>
      </c>
      <c r="K23" s="131"/>
    </row>
    <row r="24" spans="1:11" ht="19.5" customHeight="1">
      <c r="A24" s="154"/>
      <c r="B24" s="154"/>
      <c r="C24" s="144"/>
      <c r="D24" s="130"/>
      <c r="E24" s="337"/>
      <c r="F24" s="332"/>
      <c r="G24" s="247" t="s">
        <v>238</v>
      </c>
      <c r="H24" s="271" t="s">
        <v>425</v>
      </c>
      <c r="I24" s="247" t="s">
        <v>238</v>
      </c>
      <c r="J24" s="271" t="s">
        <v>425</v>
      </c>
      <c r="K24" s="131"/>
    </row>
    <row r="25" spans="1:11" ht="19.5" customHeight="1">
      <c r="A25" s="154"/>
      <c r="B25" s="154"/>
      <c r="C25" s="144"/>
      <c r="D25" s="130"/>
      <c r="E25" s="337"/>
      <c r="F25" s="332"/>
      <c r="G25" s="247" t="s">
        <v>239</v>
      </c>
      <c r="H25" s="271" t="s">
        <v>425</v>
      </c>
      <c r="I25" s="247" t="s">
        <v>239</v>
      </c>
      <c r="J25" s="271" t="s">
        <v>425</v>
      </c>
      <c r="K25" s="131"/>
    </row>
    <row r="26" spans="1:11" ht="19.5" customHeight="1">
      <c r="A26" s="154"/>
      <c r="B26" s="154"/>
      <c r="C26" s="144"/>
      <c r="D26" s="130"/>
      <c r="E26" s="337"/>
      <c r="F26" s="332"/>
      <c r="G26" s="247" t="s">
        <v>240</v>
      </c>
      <c r="H26" s="271" t="s">
        <v>425</v>
      </c>
      <c r="I26" s="247" t="s">
        <v>240</v>
      </c>
      <c r="J26" s="271" t="s">
        <v>425</v>
      </c>
      <c r="K26" s="131"/>
    </row>
    <row r="27" spans="1:11" ht="19.5" customHeight="1">
      <c r="A27" s="154"/>
      <c r="B27" s="154"/>
      <c r="C27" s="144"/>
      <c r="D27" s="130"/>
      <c r="E27" s="337"/>
      <c r="F27" s="332"/>
      <c r="G27" s="247" t="s">
        <v>241</v>
      </c>
      <c r="H27" s="271" t="s">
        <v>425</v>
      </c>
      <c r="I27" s="247" t="s">
        <v>241</v>
      </c>
      <c r="J27" s="271" t="s">
        <v>425</v>
      </c>
      <c r="K27" s="131"/>
    </row>
    <row r="28" spans="1:11" ht="19.5" customHeight="1">
      <c r="A28" s="154"/>
      <c r="B28" s="154"/>
      <c r="C28" s="144"/>
      <c r="D28" s="130"/>
      <c r="E28" s="337"/>
      <c r="F28" s="332"/>
      <c r="G28" s="247" t="s">
        <v>242</v>
      </c>
      <c r="H28" s="271" t="s">
        <v>425</v>
      </c>
      <c r="I28" s="247" t="s">
        <v>242</v>
      </c>
      <c r="J28" s="271" t="s">
        <v>425</v>
      </c>
      <c r="K28" s="131"/>
    </row>
    <row r="29" spans="1:11" ht="19.5" customHeight="1">
      <c r="A29" s="154"/>
      <c r="B29" s="154"/>
      <c r="C29" s="144"/>
      <c r="D29" s="130"/>
      <c r="E29" s="241" t="s">
        <v>247</v>
      </c>
      <c r="F29" s="244" t="s">
        <v>204</v>
      </c>
      <c r="G29" s="338" t="s">
        <v>426</v>
      </c>
      <c r="H29" s="330"/>
      <c r="I29" s="330"/>
      <c r="J29" s="331"/>
      <c r="K29" s="131"/>
    </row>
    <row r="30" spans="1:11" ht="24.75" customHeight="1">
      <c r="A30" s="154"/>
      <c r="B30" s="154"/>
      <c r="C30" s="144"/>
      <c r="D30" s="130"/>
      <c r="E30" s="241" t="s">
        <v>248</v>
      </c>
      <c r="F30" s="248" t="s">
        <v>253</v>
      </c>
      <c r="G30" s="339">
        <v>2.758</v>
      </c>
      <c r="H30" s="339"/>
      <c r="I30" s="339"/>
      <c r="J30" s="340"/>
      <c r="K30" s="131"/>
    </row>
    <row r="31" spans="1:11" ht="19.5" customHeight="1">
      <c r="A31" s="154"/>
      <c r="B31" s="154"/>
      <c r="C31" s="144"/>
      <c r="D31" s="130"/>
      <c r="E31" s="241" t="s">
        <v>249</v>
      </c>
      <c r="F31" s="248" t="s">
        <v>254</v>
      </c>
      <c r="G31" s="343">
        <v>1</v>
      </c>
      <c r="H31" s="343"/>
      <c r="I31" s="343"/>
      <c r="J31" s="344"/>
      <c r="K31" s="131"/>
    </row>
    <row r="32" spans="1:11" ht="19.5" customHeight="1" thickBot="1">
      <c r="A32" s="154"/>
      <c r="B32" s="154"/>
      <c r="C32" s="144"/>
      <c r="D32" s="130"/>
      <c r="E32" s="242" t="s">
        <v>252</v>
      </c>
      <c r="F32" s="262" t="s">
        <v>255</v>
      </c>
      <c r="G32" s="341">
        <v>0</v>
      </c>
      <c r="H32" s="341"/>
      <c r="I32" s="341"/>
      <c r="J32" s="342"/>
      <c r="K32" s="131"/>
    </row>
    <row r="33" spans="1:11" ht="11.25">
      <c r="A33" s="135"/>
      <c r="B33" s="126"/>
      <c r="C33" s="90"/>
      <c r="D33" s="132"/>
      <c r="E33" s="133"/>
      <c r="F33" s="133"/>
      <c r="G33" s="133"/>
      <c r="H33" s="133"/>
      <c r="I33" s="133"/>
      <c r="J33" s="133"/>
      <c r="K33" s="134"/>
    </row>
  </sheetData>
  <sheetProtection password="E4D4" sheet="1" objects="1" scenarios="1" formatColumns="0" formatRows="0"/>
  <mergeCells count="23">
    <mergeCell ref="G29:J29"/>
    <mergeCell ref="G30:J30"/>
    <mergeCell ref="G32:J32"/>
    <mergeCell ref="G31:J31"/>
    <mergeCell ref="G17:J17"/>
    <mergeCell ref="G19:J19"/>
    <mergeCell ref="G20:J20"/>
    <mergeCell ref="F21:F28"/>
    <mergeCell ref="G21:H21"/>
    <mergeCell ref="I21:J21"/>
    <mergeCell ref="G14:J14"/>
    <mergeCell ref="E13:E15"/>
    <mergeCell ref="E21:E28"/>
    <mergeCell ref="G16:J16"/>
    <mergeCell ref="G18:J18"/>
    <mergeCell ref="F13:F15"/>
    <mergeCell ref="G13:J13"/>
    <mergeCell ref="G15:J15"/>
    <mergeCell ref="E7:J7"/>
    <mergeCell ref="E8:J8"/>
    <mergeCell ref="E9:J9"/>
    <mergeCell ref="G11:J11"/>
    <mergeCell ref="G12:J12"/>
  </mergeCells>
  <dataValidations count="4">
    <dataValidation type="decimal" operator="greaterThanOrEqual" allowBlank="1" showErrorMessage="1" error="Допускается ввод только действительных неотрицательных чисел." sqref="G30:I30">
      <formula1>0</formula1>
    </dataValidation>
    <dataValidation type="date" operator="greaterThanOrEqual" allowBlank="1" showErrorMessage="1" error="Вводимое значение должно быть датой." sqref="G14:I14">
      <formula1>1</formula1>
    </dataValidation>
    <dataValidation type="whole" operator="greaterThanOrEqual" allowBlank="1" showErrorMessage="1" error="Допускается ввод только целых неотрицательных чисел." sqref="G31:I32">
      <formula1>0</formula1>
    </dataValidation>
    <dataValidation type="list" allowBlank="1" sqref="G29:J29">
      <formula1>"Услуги по водоотведению, Услуги по водоотведению и очистке сточных вод, Услуги по водоотведению и транспортировке стоков"</formula1>
    </dataValidation>
  </dataValidations>
  <hyperlinks>
    <hyperlink ref="E20"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8.xml><?xml version="1.0" encoding="utf-8"?>
<worksheet xmlns="http://schemas.openxmlformats.org/spreadsheetml/2006/main" xmlns:r="http://schemas.openxmlformats.org/officeDocument/2006/relationships">
  <sheetPr codeName="Sheet_17">
    <pageSetUpPr fitToPage="1"/>
  </sheetPr>
  <dimension ref="A1:N27"/>
  <sheetViews>
    <sheetView showGridLines="0" zoomScalePageLayoutView="0" workbookViewId="0" topLeftCell="C4">
      <selection activeCell="E17" sqref="E17:H17"/>
    </sheetView>
  </sheetViews>
  <sheetFormatPr defaultColWidth="9.140625" defaultRowHeight="11.25"/>
  <cols>
    <col min="1" max="2" width="8.140625" style="127" hidden="1" customWidth="1"/>
    <col min="3" max="3" width="17.7109375" style="89"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260</v>
      </c>
    </row>
    <row r="6" spans="1:9" ht="12" thickBot="1">
      <c r="A6" s="126"/>
      <c r="B6" s="126"/>
      <c r="C6" s="90"/>
      <c r="D6" s="130"/>
      <c r="E6" s="38"/>
      <c r="F6" s="38"/>
      <c r="G6" s="38"/>
      <c r="H6" s="38"/>
      <c r="I6" s="131"/>
    </row>
    <row r="7" spans="1:14" s="141" customFormat="1" ht="30" customHeight="1">
      <c r="A7" s="137"/>
      <c r="B7" s="137"/>
      <c r="C7" s="138"/>
      <c r="D7" s="139"/>
      <c r="E7" s="319" t="s">
        <v>284</v>
      </c>
      <c r="F7" s="320"/>
      <c r="G7" s="320"/>
      <c r="H7" s="321"/>
      <c r="I7" s="140"/>
      <c r="K7" s="142"/>
      <c r="L7" s="142"/>
      <c r="M7" s="142"/>
      <c r="N7" s="142"/>
    </row>
    <row r="8" spans="1:14" s="141" customFormat="1" ht="15" customHeight="1">
      <c r="A8" s="137"/>
      <c r="B8" s="137"/>
      <c r="C8" s="138"/>
      <c r="D8" s="139"/>
      <c r="E8" s="322" t="str">
        <f>COMPANY</f>
        <v>АО "Интер РАО - Электрогенерация" (филиал "Северо-Западная ТЭЦ")</v>
      </c>
      <c r="F8" s="323"/>
      <c r="G8" s="323"/>
      <c r="H8" s="324"/>
      <c r="I8" s="140"/>
      <c r="K8" s="142"/>
      <c r="L8" s="142"/>
      <c r="M8" s="142"/>
      <c r="N8" s="142"/>
    </row>
    <row r="9" spans="1:14" ht="15" customHeight="1" thickBot="1">
      <c r="A9" s="126"/>
      <c r="B9" s="126"/>
      <c r="C9" s="90"/>
      <c r="D9" s="130"/>
      <c r="E9" s="325" t="str">
        <f>"на "&amp;YEAR_PERIOD&amp;" год"</f>
        <v>на 2016 год</v>
      </c>
      <c r="F9" s="326"/>
      <c r="G9" s="326"/>
      <c r="H9" s="327"/>
      <c r="I9" s="131"/>
      <c r="K9" s="136"/>
      <c r="L9" s="136"/>
      <c r="M9" s="136"/>
      <c r="N9" s="136"/>
    </row>
    <row r="10" spans="1:14" ht="12" thickBot="1">
      <c r="A10" s="126"/>
      <c r="B10" s="126"/>
      <c r="C10" s="90"/>
      <c r="D10" s="130"/>
      <c r="E10" s="379"/>
      <c r="F10" s="379"/>
      <c r="G10" s="379"/>
      <c r="H10" s="379"/>
      <c r="I10" s="131"/>
      <c r="K10" s="136"/>
      <c r="L10" s="136"/>
      <c r="M10" s="136"/>
      <c r="N10" s="136"/>
    </row>
    <row r="11" spans="1:14" ht="19.5" customHeight="1" thickBot="1">
      <c r="A11" s="126"/>
      <c r="B11" s="126"/>
      <c r="C11" s="90"/>
      <c r="D11" s="130"/>
      <c r="E11" s="275" t="s">
        <v>305</v>
      </c>
      <c r="F11" s="276"/>
      <c r="G11" s="276"/>
      <c r="H11" s="277"/>
      <c r="I11" s="131"/>
      <c r="K11" s="136"/>
      <c r="L11" s="136"/>
      <c r="M11" s="136"/>
      <c r="N11" s="136"/>
    </row>
    <row r="12" spans="1:14" ht="19.5" customHeight="1" hidden="1" thickBot="1">
      <c r="A12" s="126"/>
      <c r="B12" s="126"/>
      <c r="C12" s="90"/>
      <c r="D12" s="130"/>
      <c r="E12" s="275" t="s">
        <v>305</v>
      </c>
      <c r="F12" s="276"/>
      <c r="G12" s="276"/>
      <c r="H12" s="277"/>
      <c r="I12" s="131"/>
      <c r="K12" s="136"/>
      <c r="L12" s="136"/>
      <c r="M12" s="136"/>
      <c r="N12" s="136"/>
    </row>
    <row r="13" spans="1:14" ht="24.75" customHeight="1" hidden="1">
      <c r="A13" s="265"/>
      <c r="B13" s="265"/>
      <c r="C13" s="266"/>
      <c r="D13" s="267"/>
      <c r="E13" s="361" t="s">
        <v>306</v>
      </c>
      <c r="F13" s="362"/>
      <c r="G13" s="345" t="s">
        <v>178</v>
      </c>
      <c r="H13" s="346"/>
      <c r="I13" s="268"/>
      <c r="K13" s="136"/>
      <c r="L13" s="136"/>
      <c r="M13" s="136"/>
      <c r="N13" s="136"/>
    </row>
    <row r="14" spans="1:14" ht="19.5" customHeight="1" hidden="1">
      <c r="A14" s="265"/>
      <c r="B14" s="265"/>
      <c r="C14" s="266"/>
      <c r="D14" s="267"/>
      <c r="E14" s="351" t="s">
        <v>256</v>
      </c>
      <c r="F14" s="352"/>
      <c r="G14" s="347"/>
      <c r="H14" s="348"/>
      <c r="I14" s="268"/>
      <c r="K14" s="136"/>
      <c r="L14" s="136"/>
      <c r="M14" s="136"/>
      <c r="N14" s="136"/>
    </row>
    <row r="15" spans="1:14" ht="19.5" customHeight="1" hidden="1" thickBot="1">
      <c r="A15" s="265"/>
      <c r="B15" s="265"/>
      <c r="C15" s="266"/>
      <c r="D15" s="267"/>
      <c r="E15" s="353"/>
      <c r="F15" s="354"/>
      <c r="G15" s="359"/>
      <c r="H15" s="360"/>
      <c r="I15" s="268"/>
      <c r="K15" s="136"/>
      <c r="L15" s="136"/>
      <c r="M15" s="136"/>
      <c r="N15" s="136"/>
    </row>
    <row r="16" spans="1:14" ht="33.75" customHeight="1" hidden="1">
      <c r="A16" s="265"/>
      <c r="B16" s="265">
        <f>ROW(B22)-ROW()</f>
        <v>6</v>
      </c>
      <c r="C16" s="266"/>
      <c r="D16" s="267"/>
      <c r="E16" s="372" t="s">
        <v>257</v>
      </c>
      <c r="F16" s="373"/>
      <c r="G16" s="373"/>
      <c r="H16" s="374"/>
      <c r="I16" s="268"/>
      <c r="K16" s="136"/>
      <c r="L16" s="136"/>
      <c r="M16" s="136"/>
      <c r="N16" s="136"/>
    </row>
    <row r="17" spans="1:14" ht="18.75" customHeight="1" hidden="1">
      <c r="A17" s="265"/>
      <c r="B17" s="265"/>
      <c r="C17" s="266"/>
      <c r="D17" s="267"/>
      <c r="E17" s="377"/>
      <c r="F17" s="378"/>
      <c r="G17" s="357"/>
      <c r="H17" s="358"/>
      <c r="I17" s="268"/>
      <c r="K17" s="136"/>
      <c r="L17" s="136"/>
      <c r="M17" s="136"/>
      <c r="N17" s="136"/>
    </row>
    <row r="18" spans="1:14" ht="19.5" customHeight="1" hidden="1">
      <c r="A18" s="265"/>
      <c r="B18" s="265">
        <f>ROW(B19)-ROW()</f>
        <v>1</v>
      </c>
      <c r="C18" s="266"/>
      <c r="D18" s="267"/>
      <c r="E18" s="375"/>
      <c r="F18" s="376"/>
      <c r="G18" s="349"/>
      <c r="H18" s="350"/>
      <c r="I18" s="268"/>
      <c r="K18" s="136"/>
      <c r="L18" s="136"/>
      <c r="M18" s="136"/>
      <c r="N18" s="136"/>
    </row>
    <row r="19" spans="1:14" ht="16.5" customHeight="1" hidden="1">
      <c r="A19" s="265">
        <f>ROW()-ROW(A18)</f>
        <v>1</v>
      </c>
      <c r="B19" s="265">
        <v>1</v>
      </c>
      <c r="C19" s="266"/>
      <c r="D19" s="267"/>
      <c r="E19" s="364" t="s">
        <v>281</v>
      </c>
      <c r="F19" s="365"/>
      <c r="G19" s="365"/>
      <c r="H19" s="366"/>
      <c r="I19" s="268"/>
      <c r="K19" s="136"/>
      <c r="L19" s="136"/>
      <c r="M19" s="136"/>
      <c r="N19" s="136"/>
    </row>
    <row r="20" spans="1:14" ht="19.5" customHeight="1" hidden="1">
      <c r="A20" s="265"/>
      <c r="B20" s="265"/>
      <c r="C20" s="266"/>
      <c r="D20" s="267"/>
      <c r="E20" s="367" t="s">
        <v>258</v>
      </c>
      <c r="F20" s="368"/>
      <c r="G20" s="245" t="s">
        <v>221</v>
      </c>
      <c r="H20" s="269"/>
      <c r="I20" s="268"/>
      <c r="K20" s="136"/>
      <c r="L20" s="136"/>
      <c r="M20" s="136"/>
      <c r="N20" s="136"/>
    </row>
    <row r="21" spans="1:14" ht="19.5" customHeight="1" hidden="1">
      <c r="A21" s="265"/>
      <c r="B21" s="265"/>
      <c r="C21" s="266"/>
      <c r="D21" s="267"/>
      <c r="E21" s="367"/>
      <c r="F21" s="368"/>
      <c r="G21" s="245" t="s">
        <v>222</v>
      </c>
      <c r="H21" s="269"/>
      <c r="I21" s="268"/>
      <c r="K21" s="136"/>
      <c r="L21" s="136"/>
      <c r="M21" s="136"/>
      <c r="N21" s="136"/>
    </row>
    <row r="22" spans="1:9" ht="12.75" customHeight="1" hidden="1" thickBot="1">
      <c r="A22" s="265">
        <f>ROW()-ROW(A16)</f>
        <v>6</v>
      </c>
      <c r="B22" s="265">
        <v>1</v>
      </c>
      <c r="C22" s="266"/>
      <c r="D22" s="267"/>
      <c r="E22" s="369" t="s">
        <v>224</v>
      </c>
      <c r="F22" s="370"/>
      <c r="G22" s="370"/>
      <c r="H22" s="371"/>
      <c r="I22" s="268"/>
    </row>
    <row r="23" spans="1:9" ht="24.75" customHeight="1" hidden="1" thickBot="1">
      <c r="A23" s="265"/>
      <c r="B23" s="265"/>
      <c r="C23" s="266"/>
      <c r="D23" s="267"/>
      <c r="E23" s="353" t="s">
        <v>259</v>
      </c>
      <c r="F23" s="354"/>
      <c r="G23" s="355"/>
      <c r="H23" s="356"/>
      <c r="I23" s="268"/>
    </row>
    <row r="24" spans="1:9" ht="11.25" customHeight="1" hidden="1">
      <c r="A24" s="154"/>
      <c r="B24" s="154"/>
      <c r="C24" s="144"/>
      <c r="D24" s="252"/>
      <c r="E24" s="253"/>
      <c r="F24" s="254"/>
      <c r="G24" s="255"/>
      <c r="H24" s="256"/>
      <c r="I24" s="131"/>
    </row>
    <row r="25" spans="1:9" ht="11.25" customHeight="1" hidden="1">
      <c r="A25" s="154"/>
      <c r="B25" s="154"/>
      <c r="C25" s="264" t="s">
        <v>304</v>
      </c>
      <c r="D25" s="252"/>
      <c r="E25" s="363" t="str">
        <f>IF('Ссылки на публикации'!H17="","",'Ссылки на публикации'!H17)</f>
        <v>http://gov.spb.ru/gov/otrasl/energ_kom/</v>
      </c>
      <c r="F25" s="363"/>
      <c r="G25" s="363"/>
      <c r="H25" s="363"/>
      <c r="I25" s="131"/>
    </row>
    <row r="26" spans="1:9" ht="11.25" customHeight="1">
      <c r="A26" s="135"/>
      <c r="B26" s="126"/>
      <c r="C26" s="90"/>
      <c r="D26" s="132"/>
      <c r="E26" s="133"/>
      <c r="F26" s="133"/>
      <c r="G26" s="133"/>
      <c r="H26" s="133"/>
      <c r="I26" s="134"/>
    </row>
    <row r="27" spans="1:9" ht="11.25">
      <c r="A27" s="135"/>
      <c r="B27" s="126"/>
      <c r="C27" s="90"/>
      <c r="D27" s="38"/>
      <c r="E27" s="38"/>
      <c r="F27" s="38"/>
      <c r="G27" s="38"/>
      <c r="H27" s="38"/>
      <c r="I27" s="38"/>
    </row>
    <row r="29" ht="11.25"/>
    <row r="30" ht="11.25"/>
    <row r="31" ht="11.25"/>
    <row r="32" ht="11.25"/>
    <row r="33" ht="11.25"/>
  </sheetData>
  <sheetProtection password="E4D4" sheet="1" objects="1" scenarios="1" formatColumns="0" formatRows="0"/>
  <mergeCells count="22">
    <mergeCell ref="E11:H11"/>
    <mergeCell ref="E12:H12"/>
    <mergeCell ref="E7:H7"/>
    <mergeCell ref="E8:H8"/>
    <mergeCell ref="E9:H9"/>
    <mergeCell ref="E10:H10"/>
    <mergeCell ref="E25:H25"/>
    <mergeCell ref="E19:H19"/>
    <mergeCell ref="E20:F21"/>
    <mergeCell ref="E22:H22"/>
    <mergeCell ref="E23:F23"/>
    <mergeCell ref="E16:H16"/>
    <mergeCell ref="E18:F18"/>
    <mergeCell ref="E17:F17"/>
    <mergeCell ref="G13:H13"/>
    <mergeCell ref="G14:H14"/>
    <mergeCell ref="G18:H18"/>
    <mergeCell ref="E14:F15"/>
    <mergeCell ref="G23:H23"/>
    <mergeCell ref="G17:H17"/>
    <mergeCell ref="G15:H15"/>
    <mergeCell ref="E13:F13"/>
  </mergeCells>
  <dataValidations count="3">
    <dataValidation type="date" operator="greaterThanOrEqual" allowBlank="1" showErrorMessage="1" error="Вводимое значение должно быть датой." sqref="H20:H21 G14">
      <formula1>1</formula1>
    </dataValidation>
    <dataValidation operator="greaterThanOrEqual" allowBlank="1" showErrorMessage="1" error="Вводимое значение должно быть датой." sqref="G20:G21"/>
    <dataValidation type="decimal" operator="greaterThanOrEqual" allowBlank="1" showErrorMessage="1" error="Допускается ввод только действительных неотрицательных чисел." sqref="G17:G19">
      <formula1>0</formula1>
    </dataValidation>
  </dataValidations>
  <hyperlinks>
    <hyperlink ref="E22" location="'СТ-ТС.16Е'!A1" display="Добавить"/>
    <hyperlink ref="E22:H22" location="'Ф-3.2'!A1" display="Добавить информацию о тарифе"/>
    <hyperlink ref="E19:H19" location="'Ф-3.2'!A1" display="Добавить группы потребителей"/>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_13">
    <pageSetUpPr fitToPage="1"/>
  </sheetPr>
  <dimension ref="A1:N23"/>
  <sheetViews>
    <sheetView showGridLines="0" zoomScalePageLayoutView="0" workbookViewId="0" topLeftCell="C7">
      <selection activeCell="G20" sqref="G20:H20"/>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262</v>
      </c>
    </row>
    <row r="6" spans="1:9" ht="12" thickBot="1">
      <c r="A6" s="126"/>
      <c r="B6" s="126"/>
      <c r="C6" s="90"/>
      <c r="D6" s="130"/>
      <c r="E6" s="38"/>
      <c r="F6" s="38"/>
      <c r="G6" s="38"/>
      <c r="H6" s="38"/>
      <c r="I6" s="131"/>
    </row>
    <row r="7" spans="1:14" s="141" customFormat="1" ht="30" customHeight="1">
      <c r="A7" s="137"/>
      <c r="B7" s="137"/>
      <c r="C7" s="138"/>
      <c r="D7" s="139"/>
      <c r="E7" s="319" t="s">
        <v>285</v>
      </c>
      <c r="F7" s="320"/>
      <c r="G7" s="320"/>
      <c r="H7" s="321"/>
      <c r="I7" s="140"/>
      <c r="K7" s="142"/>
      <c r="L7" s="142"/>
      <c r="M7" s="142"/>
      <c r="N7" s="142"/>
    </row>
    <row r="8" spans="1:14" s="141" customFormat="1" ht="15" customHeight="1">
      <c r="A8" s="137"/>
      <c r="B8" s="137"/>
      <c r="C8" s="138"/>
      <c r="D8" s="139"/>
      <c r="E8" s="322" t="str">
        <f>COMPANY</f>
        <v>АО "Интер РАО - Электрогенерация" (филиал "Северо-Западная ТЭЦ")</v>
      </c>
      <c r="F8" s="323"/>
      <c r="G8" s="323"/>
      <c r="H8" s="324"/>
      <c r="I8" s="140"/>
      <c r="K8" s="142"/>
      <c r="L8" s="142"/>
      <c r="M8" s="142"/>
      <c r="N8" s="142"/>
    </row>
    <row r="9" spans="1:14" ht="15" customHeight="1" thickBot="1">
      <c r="A9" s="126"/>
      <c r="B9" s="126"/>
      <c r="C9" s="90"/>
      <c r="D9" s="130"/>
      <c r="E9" s="325" t="str">
        <f>"на "&amp;YEAR_PERIOD&amp;" год"</f>
        <v>на 2016 год</v>
      </c>
      <c r="F9" s="326"/>
      <c r="G9" s="326"/>
      <c r="H9" s="326"/>
      <c r="I9" s="251"/>
      <c r="J9" s="250"/>
      <c r="K9" s="136"/>
      <c r="L9" s="136"/>
      <c r="M9" s="136"/>
      <c r="N9" s="136"/>
    </row>
    <row r="10" spans="1:14" ht="12" thickBot="1">
      <c r="A10" s="126"/>
      <c r="B10" s="126"/>
      <c r="C10" s="90"/>
      <c r="D10" s="130"/>
      <c r="E10" s="391"/>
      <c r="F10" s="391"/>
      <c r="G10" s="391"/>
      <c r="H10" s="391"/>
      <c r="I10" s="131"/>
      <c r="K10" s="136"/>
      <c r="L10" s="136"/>
      <c r="M10" s="136"/>
      <c r="N10" s="136"/>
    </row>
    <row r="11" spans="1:14" ht="19.5" customHeight="1">
      <c r="A11" s="154"/>
      <c r="B11" s="154"/>
      <c r="C11" s="144"/>
      <c r="D11" s="130"/>
      <c r="E11" s="351" t="s">
        <v>263</v>
      </c>
      <c r="F11" s="352"/>
      <c r="G11" s="335"/>
      <c r="H11" s="336"/>
      <c r="I11" s="131"/>
      <c r="K11" s="136"/>
      <c r="L11" s="136"/>
      <c r="M11" s="136"/>
      <c r="N11" s="136"/>
    </row>
    <row r="12" spans="1:14" ht="19.5" customHeight="1">
      <c r="A12" s="154"/>
      <c r="B12" s="154"/>
      <c r="C12" s="144"/>
      <c r="D12" s="130"/>
      <c r="E12" s="387"/>
      <c r="F12" s="388"/>
      <c r="G12" s="316"/>
      <c r="H12" s="318"/>
      <c r="I12" s="131"/>
      <c r="K12" s="136"/>
      <c r="L12" s="136"/>
      <c r="M12" s="136"/>
      <c r="N12" s="136"/>
    </row>
    <row r="13" spans="1:14" ht="19.5" customHeight="1">
      <c r="A13" s="154"/>
      <c r="B13" s="154">
        <f>ROW(B16)-ROW()</f>
        <v>3</v>
      </c>
      <c r="C13" s="144"/>
      <c r="D13" s="130"/>
      <c r="E13" s="389" t="s">
        <v>264</v>
      </c>
      <c r="F13" s="390"/>
      <c r="G13" s="339">
        <v>1.94</v>
      </c>
      <c r="H13" s="340"/>
      <c r="I13" s="131"/>
      <c r="K13" s="136"/>
      <c r="L13" s="136"/>
      <c r="M13" s="136"/>
      <c r="N13" s="136"/>
    </row>
    <row r="14" spans="1:14" ht="19.5" customHeight="1">
      <c r="A14" s="154"/>
      <c r="B14" s="154"/>
      <c r="C14" s="144"/>
      <c r="D14" s="130"/>
      <c r="E14" s="351" t="s">
        <v>265</v>
      </c>
      <c r="F14" s="352"/>
      <c r="G14" s="245" t="s">
        <v>221</v>
      </c>
      <c r="H14" s="272">
        <v>42370</v>
      </c>
      <c r="I14" s="131"/>
      <c r="K14" s="136"/>
      <c r="L14" s="136"/>
      <c r="M14" s="136"/>
      <c r="N14" s="136"/>
    </row>
    <row r="15" spans="1:14" ht="19.5" customHeight="1">
      <c r="A15" s="154"/>
      <c r="B15" s="154"/>
      <c r="C15" s="144"/>
      <c r="D15" s="130"/>
      <c r="E15" s="387"/>
      <c r="F15" s="388"/>
      <c r="G15" s="245" t="s">
        <v>222</v>
      </c>
      <c r="H15" s="272">
        <v>42551</v>
      </c>
      <c r="I15" s="131"/>
      <c r="K15" s="136"/>
      <c r="L15" s="136"/>
      <c r="M15" s="136"/>
      <c r="N15" s="136"/>
    </row>
    <row r="16" spans="1:14" ht="19.5" customHeight="1">
      <c r="A16" s="154">
        <f>ROW()-ROW(A13)</f>
        <v>3</v>
      </c>
      <c r="B16" s="154">
        <f>ROW(A19)-ROW()</f>
        <v>3</v>
      </c>
      <c r="C16" s="144" t="s">
        <v>196</v>
      </c>
      <c r="D16" s="130"/>
      <c r="E16" s="389" t="s">
        <v>264</v>
      </c>
      <c r="F16" s="390"/>
      <c r="G16" s="339">
        <v>1.94</v>
      </c>
      <c r="H16" s="340"/>
      <c r="I16" s="131"/>
      <c r="K16" s="136"/>
      <c r="L16" s="136"/>
      <c r="M16" s="136"/>
      <c r="N16" s="136"/>
    </row>
    <row r="17" spans="1:14" ht="19.5" customHeight="1">
      <c r="A17" s="154"/>
      <c r="B17" s="154"/>
      <c r="C17" s="144"/>
      <c r="D17" s="130"/>
      <c r="E17" s="351" t="s">
        <v>265</v>
      </c>
      <c r="F17" s="352"/>
      <c r="G17" s="245" t="s">
        <v>221</v>
      </c>
      <c r="H17" s="272">
        <v>42552</v>
      </c>
      <c r="I17" s="131"/>
      <c r="K17" s="136"/>
      <c r="L17" s="136"/>
      <c r="M17" s="136"/>
      <c r="N17" s="136"/>
    </row>
    <row r="18" spans="1:14" ht="19.5" customHeight="1">
      <c r="A18" s="154"/>
      <c r="B18" s="154"/>
      <c r="C18" s="144"/>
      <c r="D18" s="130"/>
      <c r="E18" s="387"/>
      <c r="F18" s="388"/>
      <c r="G18" s="245" t="s">
        <v>222</v>
      </c>
      <c r="H18" s="272">
        <v>42735</v>
      </c>
      <c r="I18" s="131"/>
      <c r="K18" s="136"/>
      <c r="L18" s="136"/>
      <c r="M18" s="136"/>
      <c r="N18" s="136"/>
    </row>
    <row r="19" spans="1:9" ht="12.75" customHeight="1">
      <c r="A19" s="154">
        <f>ROW()-ROW(A16)</f>
        <v>3</v>
      </c>
      <c r="B19" s="154">
        <v>1</v>
      </c>
      <c r="C19" s="144"/>
      <c r="D19" s="130"/>
      <c r="E19" s="380" t="s">
        <v>224</v>
      </c>
      <c r="F19" s="381"/>
      <c r="G19" s="381"/>
      <c r="H19" s="382"/>
      <c r="I19" s="131"/>
    </row>
    <row r="20" spans="1:9" ht="24.75" customHeight="1" thickBot="1">
      <c r="A20" s="154"/>
      <c r="B20" s="154"/>
      <c r="C20" s="144"/>
      <c r="D20" s="130"/>
      <c r="E20" s="385" t="s">
        <v>266</v>
      </c>
      <c r="F20" s="386"/>
      <c r="G20" s="383" t="s">
        <v>432</v>
      </c>
      <c r="H20" s="384"/>
      <c r="I20" s="131"/>
    </row>
    <row r="21" spans="1:9" ht="11.25">
      <c r="A21" s="154"/>
      <c r="B21" s="154"/>
      <c r="C21" s="144"/>
      <c r="D21" s="252"/>
      <c r="E21" s="253"/>
      <c r="F21" s="257"/>
      <c r="G21" s="255"/>
      <c r="H21" s="256"/>
      <c r="I21" s="258"/>
    </row>
    <row r="22" spans="1:9" ht="11.25">
      <c r="A22" s="154"/>
      <c r="B22" s="154"/>
      <c r="C22" s="264" t="s">
        <v>304</v>
      </c>
      <c r="D22" s="252"/>
      <c r="E22" s="363" t="str">
        <f>IF('Ссылки на публикации'!H17="","",'Ссылки на публикации'!H17)</f>
        <v>http://gov.spb.ru/gov/otrasl/energ_kom/</v>
      </c>
      <c r="F22" s="363"/>
      <c r="G22" s="363"/>
      <c r="H22" s="363"/>
      <c r="I22" s="258"/>
    </row>
    <row r="23" spans="1:9" ht="11.25">
      <c r="A23" s="135"/>
      <c r="B23" s="126"/>
      <c r="C23" s="90"/>
      <c r="D23" s="259"/>
      <c r="E23" s="260"/>
      <c r="F23" s="260"/>
      <c r="G23" s="260"/>
      <c r="H23" s="260"/>
      <c r="I23" s="261"/>
    </row>
  </sheetData>
  <sheetProtection password="E4D4" sheet="1" objects="1" scenarios="1" formatColumns="0" formatRows="0"/>
  <mergeCells count="17">
    <mergeCell ref="E7:H7"/>
    <mergeCell ref="E8:H8"/>
    <mergeCell ref="G11:H11"/>
    <mergeCell ref="G12:H12"/>
    <mergeCell ref="E9:H9"/>
    <mergeCell ref="E11:F12"/>
    <mergeCell ref="E10:H10"/>
    <mergeCell ref="E22:H22"/>
    <mergeCell ref="G13:H13"/>
    <mergeCell ref="E19:H19"/>
    <mergeCell ref="G20:H20"/>
    <mergeCell ref="E20:F20"/>
    <mergeCell ref="E14:F15"/>
    <mergeCell ref="E13:F13"/>
    <mergeCell ref="E16:F16"/>
    <mergeCell ref="G16:H16"/>
    <mergeCell ref="E17:F18"/>
  </mergeCells>
  <dataValidations count="3">
    <dataValidation type="date" operator="greaterThanOrEqual" allowBlank="1" showErrorMessage="1" error="Вводимое значение должно быть датой." sqref="G11 H14:H15 H17:H18">
      <formula1>1</formula1>
    </dataValidation>
    <dataValidation operator="greaterThanOrEqual" allowBlank="1" showErrorMessage="1" error="Вводимое значение должно быть датой." sqref="G14:G15 G17:G18"/>
    <dataValidation type="decimal" operator="greaterThanOrEqual" allowBlank="1" showErrorMessage="1" error="Допускается ввод только действительных неотрицательных чисел." sqref="G13 G16">
      <formula1>0</formula1>
    </dataValidation>
  </dataValidations>
  <hyperlinks>
    <hyperlink ref="E19" location="'СТ-ТС.16Е'!A1" display="Добавить"/>
    <hyperlink ref="E19:H19" location="'Ф-3.3'!A1" display="Добавить информацию о тарифе"/>
    <hyperlink ref="C16" location="'Ф-3.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2015-12-11T06:06:15Z</cp:lastPrinted>
  <dcterms:created xsi:type="dcterms:W3CDTF">2012-05-02T09:06:49Z</dcterms:created>
  <dcterms:modified xsi:type="dcterms:W3CDTF">2015-12-21T06:35:15Z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VO.OPENINFO.TARIF.4.178</vt:lpwstr>
  </property>
  <property fmtid="{D5CDD505-2E9C-101B-9397-08002B2CF9AE}" pid="3" name="VERSION">
    <vt:lpwstr>Версия 1.2</vt:lpwstr>
  </property>
  <property fmtid="{D5CDD505-2E9C-101B-9397-08002B2CF9AE}" pid="4" name="FORMNAME">
    <vt:lpwstr>Общая информация. Данные об установленном тарифе на год.</vt:lpwstr>
  </property>
  <property fmtid="{D5CDD505-2E9C-101B-9397-08002B2CF9AE}" pid="5" name="SPHERE">
    <vt:lpwstr>VS_VO</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2016</vt:lpwstr>
  </property>
  <property fmtid="{D5CDD505-2E9C-101B-9397-08002B2CF9AE}" pid="9" name="PERIOD2">
    <vt:lpwstr>Год</vt:lpwstr>
  </property>
  <property fmtid="{D5CDD505-2E9C-101B-9397-08002B2CF9AE}" pid="10" name="PF">
    <vt:lpwstr>План</vt:lpwstr>
  </property>
</Properties>
</file>