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maev_vo\Desktop\ОТЧЕТЫ\Отчеты за 2018 год\05_Май_2018\Раскрытие информации\Князеву\"/>
    </mc:Choice>
  </mc:AlternateContent>
  <bookViews>
    <workbookView xWindow="-90" yWindow="5370" windowWidth="16890" windowHeight="5595" firstSheet="5" activeTab="5"/>
  </bookViews>
  <sheets>
    <sheet name="п.12 а_ТЭ" sheetId="3" state="hidden" r:id="rId1"/>
    <sheet name="п.12 а_ТН" sheetId="14" state="hidden" r:id="rId2"/>
    <sheet name="п.12 е" sheetId="9" state="hidden" r:id="rId3"/>
    <sheet name="п.14_тэ" sheetId="1" state="hidden" r:id="rId4"/>
    <sheet name="п.14_тн" sheetId="13" state="hidden" r:id="rId5"/>
    <sheet name="п.26" sheetId="2" r:id="rId6"/>
    <sheet name="п.16 (а-г)" sheetId="4" state="hidden" r:id="rId7"/>
    <sheet name="п.16(д)" sheetId="5" state="hidden" r:id="rId8"/>
  </sheets>
  <externalReferences>
    <externalReference r:id="rId9"/>
    <externalReference r:id="rId10"/>
    <externalReference r:id="rId11"/>
  </externalReferences>
  <definedNames>
    <definedName name="_xlnm.Print_Titles" localSheetId="3">п.14_тэ!$8:$8</definedName>
    <definedName name="_xlnm.Print_Area" localSheetId="1">'п.12 а_ТН'!$B$1:$U$8,'п.12 а_ТН'!$B$9:$I$16</definedName>
    <definedName name="_xlnm.Print_Area" localSheetId="0">'п.12 а_ТЭ'!$B$1:$U$36,'п.12 а_ТЭ'!#REF!</definedName>
    <definedName name="_xlnm.Print_Area" localSheetId="2">'п.12 е'!$A$1:$B$12</definedName>
    <definedName name="_xlnm.Print_Area" localSheetId="3">п.14_тэ!$B$1:$I$53</definedName>
    <definedName name="_xlnm.Print_Area" localSheetId="5">п.26!$A$1:$J$25</definedName>
  </definedNames>
  <calcPr calcId="152511"/>
</workbook>
</file>

<file path=xl/calcChain.xml><?xml version="1.0" encoding="utf-8"?>
<calcChain xmlns="http://schemas.openxmlformats.org/spreadsheetml/2006/main">
  <c r="E27" i="1" l="1"/>
  <c r="E25" i="13"/>
  <c r="E24" i="13"/>
  <c r="E29" i="13"/>
  <c r="E28" i="13"/>
  <c r="E27" i="13"/>
  <c r="E23" i="13"/>
  <c r="E21" i="13"/>
  <c r="E22" i="13"/>
  <c r="E10" i="13"/>
  <c r="E14" i="13"/>
  <c r="E43" i="1"/>
  <c r="E41" i="1"/>
  <c r="E50" i="1"/>
  <c r="E10" i="1"/>
  <c r="E14" i="1"/>
  <c r="E15" i="1" s="1"/>
  <c r="D11" i="5"/>
  <c r="E11" i="5"/>
  <c r="F11" i="5"/>
  <c r="G11" i="5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18" i="4"/>
  <c r="B17" i="4"/>
  <c r="H37" i="5"/>
  <c r="C37" i="5"/>
  <c r="B37" i="5"/>
  <c r="H35" i="5"/>
  <c r="C35" i="5"/>
  <c r="B35" i="5"/>
  <c r="H34" i="5"/>
  <c r="C34" i="5"/>
  <c r="B34" i="5"/>
  <c r="H33" i="5"/>
  <c r="C33" i="5"/>
  <c r="B33" i="5"/>
  <c r="H32" i="5"/>
  <c r="C32" i="5"/>
  <c r="B32" i="5"/>
  <c r="H31" i="5"/>
  <c r="C31" i="5"/>
  <c r="B31" i="5"/>
  <c r="H30" i="5"/>
  <c r="C30" i="5"/>
  <c r="B30" i="5"/>
  <c r="H29" i="5"/>
  <c r="C29" i="5"/>
  <c r="B29" i="5"/>
  <c r="H28" i="5"/>
  <c r="C28" i="5"/>
  <c r="B28" i="5"/>
  <c r="H27" i="5"/>
  <c r="C27" i="5"/>
  <c r="B27" i="5"/>
  <c r="H26" i="5"/>
  <c r="C26" i="5"/>
  <c r="B26" i="5"/>
  <c r="H25" i="5"/>
  <c r="C25" i="5"/>
  <c r="B25" i="5"/>
  <c r="H24" i="5"/>
  <c r="C24" i="5"/>
  <c r="B24" i="5"/>
  <c r="H23" i="5"/>
  <c r="C23" i="5"/>
  <c r="B23" i="5"/>
  <c r="H22" i="5"/>
  <c r="C22" i="5"/>
  <c r="B22" i="5"/>
  <c r="H21" i="5"/>
  <c r="C21" i="5"/>
  <c r="B21" i="5"/>
  <c r="H20" i="5"/>
  <c r="C20" i="5"/>
  <c r="B20" i="5"/>
  <c r="H19" i="5"/>
  <c r="C19" i="5"/>
  <c r="C16" i="5" s="1"/>
  <c r="B19" i="5"/>
  <c r="H18" i="5"/>
  <c r="C18" i="5"/>
  <c r="B18" i="5"/>
  <c r="H17" i="5"/>
  <c r="C17" i="5"/>
  <c r="B17" i="5"/>
  <c r="H14" i="5"/>
  <c r="H13" i="5" s="1"/>
  <c r="C14" i="5"/>
  <c r="C13" i="5" s="1"/>
  <c r="B14" i="5"/>
  <c r="B13" i="5"/>
  <c r="L11" i="5"/>
  <c r="K11" i="5"/>
  <c r="J11" i="5"/>
  <c r="I11" i="5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8" i="4"/>
  <c r="E11" i="1"/>
  <c r="E31" i="1" l="1"/>
  <c r="B19" i="4"/>
  <c r="B16" i="4" s="1"/>
  <c r="E11" i="13"/>
  <c r="E31" i="13" s="1"/>
  <c r="C11" i="5"/>
  <c r="B16" i="5"/>
  <c r="B11" i="5" s="1"/>
  <c r="H16" i="5"/>
  <c r="H11" i="5" s="1"/>
</calcChain>
</file>

<file path=xl/sharedStrings.xml><?xml version="1.0" encoding="utf-8"?>
<sst xmlns="http://schemas.openxmlformats.org/spreadsheetml/2006/main" count="635" uniqueCount="182">
  <si>
    <t>Наименование организации</t>
  </si>
  <si>
    <t>ИНН</t>
  </si>
  <si>
    <t>КПП</t>
  </si>
  <si>
    <t>Местонахождение (адрес)</t>
  </si>
  <si>
    <t>ЗАО "Нижневартовская ГРЭС"</t>
  </si>
  <si>
    <t xml:space="preserve"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 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</si>
  <si>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</si>
  <si>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</si>
  <si>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</si>
  <si>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Производство, передача и сбыт тепловой энергии</t>
  </si>
  <si>
    <t>б) Выручка (тыс.руб)</t>
  </si>
  <si>
    <t>в) Себестоимотсь производимых товаров (оказываемых услуг) по регулируемому виду деятельности (тыс.руб)</t>
  </si>
  <si>
    <t>расходы на покупаемую тепловую энергию (мощность)</t>
  </si>
  <si>
    <t>расходы на электрическую энергию (мощность), потребяемую оборудованием, используемым в технологическом процессе</t>
  </si>
  <si>
    <t>средневзвешаненная стоимость 1 кВтч</t>
  </si>
  <si>
    <t>объем приобретения</t>
  </si>
  <si>
    <t>расходы на приобретение холодной воды, исполуземой в технологическом процессе</t>
  </si>
  <si>
    <t>расходы на оплату труда и отчисления на социальные нужды основного производственного 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</si>
  <si>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</si>
  <si>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</si>
  <si>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</si>
  <si>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</si>
  <si>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</si>
  <si>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</si>
  <si>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</si>
  <si>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 товаров и услуг (тыс. руб)</t>
  </si>
  <si>
    <t>расходы на топливо  всего</t>
  </si>
  <si>
    <t>д) Чистая прибыль (тыс.руб) ,  в том числе размер расходования чистой прибыли на финансирование мероприятий, предусмотренных инвестиционной программой ругелируемой организации по развитию системы теплоснабжения (тыс.руб)</t>
  </si>
  <si>
    <t>е) Изменение стоимости основных фондов (тыс.руб) в том числе:</t>
  </si>
  <si>
    <t>за счет ввода (вывода) из эксплуатации (тыс.руб)</t>
  </si>
  <si>
    <t>з) Установленная тепловая мощность (Гкал/час)</t>
  </si>
  <si>
    <t>и) Присоединенная нагрузка (Гкал/час)</t>
  </si>
  <si>
    <t>к) Объем вырабатываемой тепловой энергии (тыс.Гкал)</t>
  </si>
  <si>
    <t>ж) Сведения об источнике публикации годовой бухгалтерской отчетности, включая бухгалтерский баланс и приложения к нему¹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</si>
  <si>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</si>
  <si>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</si>
  <si>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</si>
  <si>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по нормативам потребления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</si>
  <si>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</si>
  <si>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</si>
  <si>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Пртяженность разводящих тепловых сетей (в однотрубном исчислении) (км)</t>
  </si>
  <si>
    <t>р) Количество теплоэлектростанций (штук)</t>
  </si>
  <si>
    <t>с) Количество тепловых станций и котельных) (штук)</t>
  </si>
  <si>
    <t>т) Количество тепловых пунктов (штук)</t>
  </si>
  <si>
    <t>у) Среднесписочная численность основного производственного персонала (чел)</t>
  </si>
  <si>
    <t>ф) Удельный расход условного топлива на единицу тепловой энергии, отпускаемой в тепловую сеть (кг  у.т./Гкал)</t>
  </si>
  <si>
    <t>х) Удельный расход электрической энергии на единицу тепловой энергии, отпускаемой в тепловую сеть (тыс. кВтч/Гкал)</t>
  </si>
  <si>
    <t>ц) Удельный расход холодной воды на единицу тепловой энергии, отпускаемой в тепловую сеть (куб.м/Гкал)</t>
  </si>
  <si>
    <t>1 - раскрывается регулируемой организацией, выручка от регулируемой деятельности которых превышает 80% совокупной выручки за отчетный период</t>
  </si>
  <si>
    <t xml:space="preserve">Наименование 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</si>
  <si>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</si>
  <si>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</si>
  <si>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</si>
  <si>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</si>
  <si>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Горячая вода</t>
  </si>
  <si>
    <t>Острый и редуцированный пар</t>
  </si>
  <si>
    <t xml:space="preserve"> -</t>
  </si>
  <si>
    <r>
      <t xml:space="preserve">Атрибуты решения по принятому тарифу </t>
    </r>
    <r>
      <rPr>
        <sz val="10"/>
        <rFont val="Calibri"/>
        <family val="2"/>
        <charset val="204"/>
      </rPr>
      <t>(наименование, дата, номер)</t>
    </r>
  </si>
  <si>
    <t>Региональная энергетическая комиссия Тюменской области, ХМАО,ЯНАО</t>
  </si>
  <si>
    <t>-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</si>
  <si>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</si>
  <si>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</si>
  <si>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</si>
  <si>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</si>
  <si>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</si>
  <si>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Источник финансирования</t>
  </si>
  <si>
    <t>Всего, в том числе</t>
  </si>
  <si>
    <t>Объекты по развитию тепловых сетей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</si>
  <si>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</si>
  <si>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</si>
  <si>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</si>
  <si>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Потребность в финансовых средствах на 2010 год, тыс. руб. с НДС</t>
  </si>
  <si>
    <t xml:space="preserve">тыс. руб. </t>
  </si>
  <si>
    <t>Наименование мероприятия</t>
  </si>
  <si>
    <t>Профинансировано, с НДС</t>
  </si>
  <si>
    <t>Освоено фактически, без НДС</t>
  </si>
  <si>
    <t>Всего</t>
  </si>
  <si>
    <t xml:space="preserve">1 кв </t>
  </si>
  <si>
    <t>2 кв</t>
  </si>
  <si>
    <t>3 кв</t>
  </si>
  <si>
    <t>4 кв</t>
  </si>
  <si>
    <t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</t>
  </si>
  <si>
    <t>Утверждено на 2010 год, с НДС</t>
  </si>
  <si>
    <t>Объекты для обеспечения технической готовности</t>
  </si>
  <si>
    <t>2010 год</t>
  </si>
  <si>
    <t>расходы на хим.реагенты и другие вспомогательные материалы, используемые в технологическом процессе</t>
  </si>
  <si>
    <t>Инвестиционная программа ЗАО "Нижневартовская ГРЭС" на  2010 г.</t>
  </si>
  <si>
    <t>амортизация</t>
  </si>
  <si>
    <t>Проект реконструкции подземного участка тепловых сетей от отопительно-пусковой котельной до котельной жилпоселка в районе п.Излучинск</t>
  </si>
  <si>
    <t>Модернизация  пусковых впрыскивающих пароохладителей паропроводов ГПП и ОП блока №1</t>
  </si>
  <si>
    <t xml:space="preserve">Модернизация ПТК АСУ ТП, ПТН  энергоблока 1 </t>
  </si>
  <si>
    <t>Авторский надзор за реализацией проекта "Модернизации ПТК АСУТП энергоблока № 1</t>
  </si>
  <si>
    <t xml:space="preserve">Замена  воздушных выключателей ВВБК-220 ОРУ-220кВ на элегазовые   </t>
  </si>
  <si>
    <t>Замена щитов постоянного тока 1ЕЕ, 1ЕG блока №1</t>
  </si>
  <si>
    <t>Модернизация системы газоснабжения энергоблока №1, включая ГРП-1</t>
  </si>
  <si>
    <t>Изготовление ротора среднего давления</t>
  </si>
  <si>
    <t>Внедрение системы принудительного парового охлаждения ротора ЦСД турбогенератора  К-800-240-5 блока №1</t>
  </si>
  <si>
    <t>Транспортировка ротора</t>
  </si>
  <si>
    <t>Работы по адаптации ротора СД с ЦСД</t>
  </si>
  <si>
    <t>Шеф-монтаж РСД</t>
  </si>
  <si>
    <t>Модернизация узлов объединения острого пара котла ТГМП-204 ХЛ блока №1</t>
  </si>
  <si>
    <t>Замена  оборудования электролизной СЭУ-20   на модернизированное</t>
  </si>
  <si>
    <t>Непредвиденные затраты 5%</t>
  </si>
  <si>
    <t xml:space="preserve">Реконструкции приточно-вытяжной вентиляции БЩУ </t>
  </si>
  <si>
    <t>Реконструкция приточно-вытяжной вентиляции пункта тренажерной подготовки</t>
  </si>
  <si>
    <t xml:space="preserve">Оборудование помещений ИК техническими средствам защиты от утечки речевой информации </t>
  </si>
  <si>
    <t>Реконструкция вентиляционной системы лаборатории охраны окружающей среды в ЛБК ОВК</t>
  </si>
  <si>
    <t>Проект реконструкции вентиляционной системы лаборатории охраны окружающей среды в ЛБК ОВК</t>
  </si>
  <si>
    <t>Затраты ОКС</t>
  </si>
  <si>
    <t>Приобретение объектов основных средств</t>
  </si>
  <si>
    <t>Инвестиционная программа ЗАО "Нижневартовская ГРЭС" на 2010 г.</t>
  </si>
  <si>
    <t>Развитие тепловых сетей, обеспечение технической готовности</t>
  </si>
  <si>
    <r>
      <t>Наименование мероприятия</t>
    </r>
    <r>
      <rPr>
        <sz val="11"/>
        <color indexed="8"/>
        <rFont val="Calibri"/>
        <family val="2"/>
        <charset val="204"/>
      </rPr>
      <t>³</t>
    </r>
    <r>
      <rPr>
        <sz val="11"/>
        <rFont val="Calibri"/>
        <family val="2"/>
        <charset val="204"/>
      </rPr>
      <t xml:space="preserve"> </t>
    </r>
  </si>
  <si>
    <t>В течение 2010 года</t>
  </si>
  <si>
    <t>нет</t>
  </si>
  <si>
    <t>_</t>
  </si>
  <si>
    <t>Период действия установленного тарифа</t>
  </si>
  <si>
    <t>Наименование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</si>
  <si>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</si>
  <si>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</t>
  </si>
  <si>
    <t xml:space="preserve"> В соответствии со ст.8, п.8 ст.14 Федерального закона от 27.07.2010 №190-ФЗ "О теплоснабжении" органом государственного регулирования с 01.01.2011 г.должна быть установлена плата за подключение с системе теплоснабжения. </t>
  </si>
  <si>
    <r>
      <t xml:space="preserve">Атрибуты решения по принятому тарифу на подключение  к системе теплоснабжения                             </t>
    </r>
    <r>
      <rPr>
        <sz val="12"/>
        <rFont val="Calibri"/>
        <family val="2"/>
        <charset val="204"/>
      </rPr>
      <t>(наименование, дата, номер)</t>
    </r>
  </si>
  <si>
    <t>Тариф на подключение к системе теплоснабжения, руб/Гкал/час</t>
  </si>
  <si>
    <t>СМИ, www.rectmn.ru</t>
  </si>
  <si>
    <t>д) Использование инвестиционных средств за 2010 год</t>
  </si>
  <si>
    <t>способ приобретения</t>
  </si>
  <si>
    <t>Расходы на попутный газ по регулируемой цене, тыс. руб.</t>
  </si>
  <si>
    <t>Закупка у поставщика в соответствии с заключенным договором</t>
  </si>
  <si>
    <t>Цена газа (руб./тыс.м3), в том числе</t>
  </si>
  <si>
    <t>Объем газа (тыс.м3)</t>
  </si>
  <si>
    <t>Информация о тарифах на подключение к системе теплоснабжения</t>
  </si>
  <si>
    <t xml:space="preserve"> Информация об основных показателях финансово-хозяйственной деятельности организации</t>
  </si>
  <si>
    <t xml:space="preserve"> Информация об инвестиционных программах и отчетах об их реализации</t>
  </si>
  <si>
    <t>Решение РЭК Тюм.обл., ХМАО, ЯНАО № 371 от 30.11.2011 г.</t>
  </si>
  <si>
    <t>Решение РЭК Тюм.обл., ХМАО, ЯНАО № 372 от 30.11.2011 г.</t>
  </si>
  <si>
    <t>Плановый период</t>
  </si>
  <si>
    <t>2012год</t>
  </si>
  <si>
    <t>Производство химочищенной воды (теплоноситель)</t>
  </si>
  <si>
    <t>Тарифы на тепловую энергию для потребителей ЗАО "Нижневартовская ГРЭС"</t>
  </si>
  <si>
    <t>№ пп</t>
  </si>
  <si>
    <t>Тариф на тепловую энергию с 01.01.2012 г. по 30.06.2012 г.</t>
  </si>
  <si>
    <t>Отборный пар давлением</t>
  </si>
  <si>
    <r>
      <t>от 1,2 до 2,5   кг/см</t>
    </r>
    <r>
      <rPr>
        <sz val="10"/>
        <rFont val="Arial Cyr"/>
        <charset val="204"/>
      </rPr>
      <t>²</t>
    </r>
  </si>
  <si>
    <r>
      <t>от 2,5 до 7,0    кг/см</t>
    </r>
    <r>
      <rPr>
        <sz val="10"/>
        <rFont val="Arial Cyr"/>
        <charset val="204"/>
      </rPr>
      <t>²</t>
    </r>
  </si>
  <si>
    <r>
      <t>от 7,0 до 13,0    кг/см</t>
    </r>
    <r>
      <rPr>
        <sz val="10"/>
        <rFont val="Arial Cyr"/>
        <charset val="204"/>
      </rPr>
      <t>²</t>
    </r>
  </si>
  <si>
    <r>
      <t>Свыше 13,0    кг/см</t>
    </r>
    <r>
      <rPr>
        <sz val="10"/>
        <rFont val="Arial Cyr"/>
        <charset val="204"/>
      </rPr>
      <t>²</t>
    </r>
  </si>
  <si>
    <t>Потребители, оплачивающие производство и передачу тепловой энергии</t>
  </si>
  <si>
    <t>двухставочный</t>
  </si>
  <si>
    <t>за энергию, руб/Гкал</t>
  </si>
  <si>
    <t>за мощность, тыс.руб в месяц/Гкал/ч</t>
  </si>
  <si>
    <t>одноставочный, руб/Гкал</t>
  </si>
  <si>
    <r>
      <t xml:space="preserve">Население (тарифы указываются с учетом НДС) </t>
    </r>
    <r>
      <rPr>
        <sz val="10"/>
        <rFont val="Arial Cyr"/>
        <charset val="204"/>
      </rPr>
      <t>&lt;</t>
    </r>
    <r>
      <rPr>
        <sz val="10"/>
        <rFont val="Calibri"/>
        <family val="2"/>
        <charset val="204"/>
      </rPr>
      <t>*</t>
    </r>
    <r>
      <rPr>
        <sz val="10"/>
        <rFont val="Arial Cyr"/>
        <charset val="204"/>
      </rPr>
      <t>&gt;</t>
    </r>
  </si>
  <si>
    <t>Потребители, оплачивающие производство тепловой энергии (получающие тепловую энергию на коллекторах производителей)</t>
  </si>
  <si>
    <t>&lt;*&gt;</t>
  </si>
  <si>
    <t xml:space="preserve">Выделяется в целях реализации пункта 6 статьи 168 Налогового кодекса Российской Федерации (часть вторая) и (или) в соответствии с </t>
  </si>
  <si>
    <t>пунктом 62(3) Основ ценообразования в отношении электрической и тепловой энергии в Российской Федерации, утвержденных</t>
  </si>
  <si>
    <t xml:space="preserve">Постановлением Правительства Российской Федерации </t>
  </si>
  <si>
    <t>Примечание:</t>
  </si>
  <si>
    <t>Тарифы для потребителей (за исключением населения) указаны без НДС</t>
  </si>
  <si>
    <r>
      <t>от 1,2 до 2,5            кг/см</t>
    </r>
    <r>
      <rPr>
        <sz val="10"/>
        <rFont val="Arial Cyr"/>
        <charset val="204"/>
      </rPr>
      <t>²</t>
    </r>
  </si>
  <si>
    <r>
      <t>от 2,5 до 7,0             кг/см</t>
    </r>
    <r>
      <rPr>
        <sz val="10"/>
        <rFont val="Arial Cyr"/>
        <charset val="204"/>
      </rPr>
      <t>²</t>
    </r>
  </si>
  <si>
    <r>
      <t>от 7,0 до 13,0                             кг/см</t>
    </r>
    <r>
      <rPr>
        <sz val="10"/>
        <rFont val="Arial Cyr"/>
        <charset val="204"/>
      </rPr>
      <t>²</t>
    </r>
  </si>
  <si>
    <t>Тариф на тепловую энергию с 01.07.2012 г. по 31.08.2012 г.</t>
  </si>
  <si>
    <t>Тариф на тепловую энергию с 01.09.2012 г. по 31.12.2012 г.</t>
  </si>
  <si>
    <t>действуют с 01.01.2012г.</t>
  </si>
  <si>
    <t>Тариф на теплоноситель, руб/м3 (без НДС)</t>
  </si>
  <si>
    <t>с 01.01.2012 г. по 30.06.2012 г.</t>
  </si>
  <si>
    <t>с 01.07.2012 г. по 31.08.2012 г.</t>
  </si>
  <si>
    <t>с 01.09.2012 г. по 31.12.2012 г.</t>
  </si>
  <si>
    <t xml:space="preserve"> Информация о тарифах </t>
  </si>
  <si>
    <t>Тарифы на теплоноситель, поставляемый потребителям, другим теплоснабжающим ЗАО "Нижневартовская ГРЭС"</t>
  </si>
  <si>
    <t>Копия утвержденной в установленном порядке инвестиционной программы</t>
  </si>
  <si>
    <t>Сроки начала и окончания реализации инвестиционной программы</t>
  </si>
  <si>
    <t>Филиал "Гусиноозерская ГРЭС" АО "Интер РАО-Электрогенерация"</t>
  </si>
  <si>
    <t>671160, Республика Бурятия, г. Гусиноозерск</t>
  </si>
  <si>
    <t>031843001</t>
  </si>
  <si>
    <t xml:space="preserve">Среднесрочная инвестиционная программа филиала "Гусиноозерская ГРЭС" АО "Интер РАО-Электрогенерация" на 2018-2022 годы </t>
  </si>
  <si>
    <t>2018-2022 годы</t>
  </si>
  <si>
    <t>Начальник ОРТПиР</t>
  </si>
  <si>
    <t>С.А. Отрубейников</t>
  </si>
  <si>
    <t>Информация об инвестиционных программах и отчетах об их реализации на 2018-2022 гг.</t>
  </si>
  <si>
    <r>
      <t xml:space="preserve">Среднесрочная инвестиционная программа загружена с помощью ЕИАС Мониторинг, ссылка на обосновывающие документы: 
</t>
    </r>
    <r>
      <rPr>
        <u/>
        <sz val="12"/>
        <color rgb="FF0000FF"/>
        <rFont val="Times New Roman"/>
        <family val="1"/>
        <charset val="204"/>
      </rPr>
      <t>http://eias.govrb.ru/disclo/get_file?p_guid=0cac9a33-0970-4585-b7d2-305fbd56ac38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</si>
</sst>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#,##0.0_ ;\-#,##0.0\ 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u/>
      <sz val="10"/>
      <color theme="10"/>
      <name val="Arial Cyr"/>
      <charset val="204"/>
    </font>
    <font>
      <u/>
      <sz val="12"/>
      <color rgb="FF0000FF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85">
    <xf numFmtId="0" fontId="0" fillId="0" borderId="0" xfId="0"/>
    <xf numFmtId="0" fontId="5" fillId="0" borderId="0" xfId="0" applyFont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4" borderId="4" xfId="0" applyFont="1" applyFill="1" applyBorder="1"/>
    <xf numFmtId="0" fontId="5" fillId="4" borderId="5" xfId="0" applyFont="1" applyFill="1" applyBorder="1"/>
    <xf numFmtId="0" fontId="4" fillId="3" borderId="6" xfId="0" applyFont="1" applyFill="1" applyBorder="1"/>
    <xf numFmtId="3" fontId="4" fillId="5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5" borderId="8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3" fontId="4" fillId="6" borderId="2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center"/>
    </xf>
    <xf numFmtId="49" fontId="5" fillId="3" borderId="8" xfId="0" applyNumberFormat="1" applyFont="1" applyFill="1" applyBorder="1" applyAlignment="1">
      <alignment wrapText="1"/>
    </xf>
    <xf numFmtId="3" fontId="4" fillId="5" borderId="9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/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6" xfId="0" applyFont="1" applyFill="1" applyBorder="1"/>
    <xf numFmtId="0" fontId="9" fillId="3" borderId="8" xfId="0" applyFont="1" applyFill="1" applyBorder="1" applyAlignment="1">
      <alignment wrapText="1"/>
    </xf>
    <xf numFmtId="3" fontId="9" fillId="6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5" fillId="4" borderId="14" xfId="0" applyFont="1" applyFill="1" applyBorder="1"/>
    <xf numFmtId="0" fontId="5" fillId="4" borderId="15" xfId="0" applyFont="1" applyFill="1" applyBorder="1"/>
    <xf numFmtId="0" fontId="7" fillId="0" borderId="0" xfId="0" applyFont="1"/>
    <xf numFmtId="0" fontId="3" fillId="2" borderId="16" xfId="0" applyFont="1" applyFill="1" applyBorder="1" applyAlignment="1">
      <alignment vertical="top"/>
    </xf>
    <xf numFmtId="0" fontId="3" fillId="2" borderId="17" xfId="0" applyFont="1" applyFill="1" applyBorder="1" applyAlignment="1"/>
    <xf numFmtId="0" fontId="3" fillId="2" borderId="18" xfId="0" applyFont="1" applyFill="1" applyBorder="1" applyAlignment="1">
      <alignment vertical="top"/>
    </xf>
    <xf numFmtId="0" fontId="7" fillId="2" borderId="19" xfId="0" applyFont="1" applyFill="1" applyBorder="1"/>
    <xf numFmtId="0" fontId="7" fillId="2" borderId="20" xfId="0" applyFont="1" applyFill="1" applyBorder="1"/>
    <xf numFmtId="0" fontId="3" fillId="2" borderId="21" xfId="0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vertical="top" wrapText="1"/>
    </xf>
    <xf numFmtId="0" fontId="3" fillId="7" borderId="21" xfId="0" applyFont="1" applyFill="1" applyBorder="1" applyAlignment="1">
      <alignment horizontal="left" vertical="top" wrapText="1"/>
    </xf>
    <xf numFmtId="0" fontId="3" fillId="7" borderId="21" xfId="0" applyFont="1" applyFill="1" applyBorder="1" applyAlignment="1">
      <alignment vertical="top" wrapText="1"/>
    </xf>
    <xf numFmtId="0" fontId="3" fillId="7" borderId="23" xfId="0" applyFont="1" applyFill="1" applyBorder="1" applyAlignment="1">
      <alignment vertical="top"/>
    </xf>
    <xf numFmtId="0" fontId="3" fillId="4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3" borderId="24" xfId="0" applyFont="1" applyFill="1" applyBorder="1" applyAlignment="1">
      <alignment vertical="center" wrapText="1"/>
    </xf>
    <xf numFmtId="167" fontId="7" fillId="0" borderId="0" xfId="0" applyNumberFormat="1" applyFont="1" applyAlignment="1">
      <alignment horizontal="justify" vertical="top"/>
    </xf>
    <xf numFmtId="0" fontId="11" fillId="0" borderId="0" xfId="0" applyFont="1"/>
    <xf numFmtId="0" fontId="6" fillId="0" borderId="0" xfId="0" applyFont="1"/>
    <xf numFmtId="164" fontId="7" fillId="0" borderId="0" xfId="1" applyFont="1" applyAlignment="1">
      <alignment horizontal="justify" vertical="top"/>
    </xf>
    <xf numFmtId="166" fontId="7" fillId="0" borderId="0" xfId="1" applyNumberFormat="1" applyFont="1" applyAlignment="1">
      <alignment horizontal="justify" vertical="top"/>
    </xf>
    <xf numFmtId="168" fontId="7" fillId="0" borderId="0" xfId="0" applyNumberFormat="1" applyFont="1" applyAlignment="1">
      <alignment horizontal="justify" vertical="top"/>
    </xf>
    <xf numFmtId="0" fontId="7" fillId="0" borderId="2" xfId="0" applyFont="1" applyBorder="1" applyAlignment="1">
      <alignment horizontal="justify" vertical="top"/>
    </xf>
    <xf numFmtId="0" fontId="5" fillId="5" borderId="2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27" xfId="0" applyNumberFormat="1" applyFont="1" applyFill="1" applyBorder="1" applyAlignment="1">
      <alignment horizontal="center" vertical="center" wrapText="1"/>
    </xf>
    <xf numFmtId="4" fontId="5" fillId="6" borderId="28" xfId="0" applyNumberFormat="1" applyFont="1" applyFill="1" applyBorder="1" applyAlignment="1">
      <alignment horizontal="center" vertical="center" wrapText="1"/>
    </xf>
    <xf numFmtId="4" fontId="5" fillId="6" borderId="29" xfId="0" applyNumberFormat="1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center" vertical="center" wrapText="1"/>
    </xf>
    <xf numFmtId="4" fontId="5" fillId="6" borderId="30" xfId="0" applyNumberFormat="1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4" fontId="11" fillId="6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15" fillId="0" borderId="0" xfId="0" applyFont="1" applyAlignment="1">
      <alignment horizontal="justify" vertical="top"/>
    </xf>
    <xf numFmtId="0" fontId="15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justify" vertical="top"/>
    </xf>
    <xf numFmtId="0" fontId="19" fillId="0" borderId="0" xfId="0" applyFont="1" applyAlignment="1">
      <alignment horizontal="justify" vertical="top"/>
    </xf>
    <xf numFmtId="0" fontId="5" fillId="0" borderId="0" xfId="0" applyFont="1" applyAlignment="1">
      <alignment horizontal="left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8" borderId="38" xfId="0" applyFont="1" applyFill="1" applyBorder="1" applyAlignment="1">
      <alignment horizontal="left" vertical="center"/>
    </xf>
    <xf numFmtId="0" fontId="4" fillId="8" borderId="39" xfId="0" applyFont="1" applyFill="1" applyBorder="1" applyAlignment="1">
      <alignment horizontal="left" vertical="center"/>
    </xf>
    <xf numFmtId="0" fontId="6" fillId="5" borderId="49" xfId="0" applyFont="1" applyFill="1" applyBorder="1" applyAlignment="1">
      <alignment horizontal="left" vertical="top"/>
    </xf>
    <xf numFmtId="0" fontId="6" fillId="5" borderId="50" xfId="0" applyFont="1" applyFill="1" applyBorder="1" applyAlignment="1">
      <alignment horizontal="left" vertical="top"/>
    </xf>
    <xf numFmtId="0" fontId="6" fillId="5" borderId="51" xfId="0" applyFont="1" applyFill="1" applyBorder="1" applyAlignment="1">
      <alignment horizontal="left" vertical="top"/>
    </xf>
    <xf numFmtId="0" fontId="4" fillId="8" borderId="32" xfId="0" applyFont="1" applyFill="1" applyBorder="1" applyAlignment="1">
      <alignment horizontal="left" vertical="top"/>
    </xf>
    <xf numFmtId="0" fontId="4" fillId="8" borderId="33" xfId="0" applyFont="1" applyFill="1" applyBorder="1" applyAlignment="1">
      <alignment horizontal="left" vertical="top"/>
    </xf>
    <xf numFmtId="0" fontId="6" fillId="5" borderId="32" xfId="0" applyFont="1" applyFill="1" applyBorder="1" applyAlignment="1">
      <alignment horizontal="left" vertical="top"/>
    </xf>
    <xf numFmtId="0" fontId="6" fillId="5" borderId="33" xfId="0" applyFont="1" applyFill="1" applyBorder="1" applyAlignment="1">
      <alignment horizontal="left" vertical="top"/>
    </xf>
    <xf numFmtId="0" fontId="6" fillId="5" borderId="34" xfId="0" applyFont="1" applyFill="1" applyBorder="1" applyAlignment="1">
      <alignment horizontal="left" vertical="top"/>
    </xf>
    <xf numFmtId="0" fontId="11" fillId="5" borderId="11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9" borderId="38" xfId="0" applyFont="1" applyFill="1" applyBorder="1" applyAlignment="1">
      <alignment horizontal="left" vertical="top" wrapText="1"/>
    </xf>
    <xf numFmtId="0" fontId="4" fillId="9" borderId="39" xfId="0" applyFont="1" applyFill="1" applyBorder="1" applyAlignment="1">
      <alignment horizontal="left" vertical="top" wrapText="1"/>
    </xf>
    <xf numFmtId="0" fontId="4" fillId="9" borderId="36" xfId="0" applyFont="1" applyFill="1" applyBorder="1" applyAlignment="1">
      <alignment horizontal="left" vertical="top" wrapText="1"/>
    </xf>
    <xf numFmtId="0" fontId="4" fillId="9" borderId="9" xfId="0" applyFont="1" applyFill="1" applyBorder="1" applyAlignment="1">
      <alignment horizontal="left" vertical="top" wrapText="1"/>
    </xf>
    <xf numFmtId="0" fontId="5" fillId="9" borderId="38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justify" vertical="center"/>
    </xf>
    <xf numFmtId="0" fontId="5" fillId="5" borderId="46" xfId="0" applyFont="1" applyFill="1" applyBorder="1" applyAlignment="1">
      <alignment horizontal="justify" vertical="center"/>
    </xf>
    <xf numFmtId="0" fontId="4" fillId="9" borderId="14" xfId="0" applyFont="1" applyFill="1" applyBorder="1" applyAlignment="1">
      <alignment horizontal="left" vertical="top"/>
    </xf>
    <xf numFmtId="0" fontId="4" fillId="9" borderId="35" xfId="0" applyFont="1" applyFill="1" applyBorder="1" applyAlignment="1">
      <alignment horizontal="left" vertical="top"/>
    </xf>
    <xf numFmtId="0" fontId="5" fillId="9" borderId="14" xfId="0" applyFont="1" applyFill="1" applyBorder="1" applyAlignment="1">
      <alignment horizontal="center" vertical="top"/>
    </xf>
    <xf numFmtId="0" fontId="5" fillId="9" borderId="15" xfId="0" applyFont="1" applyFill="1" applyBorder="1" applyAlignment="1">
      <alignment horizontal="center" vertical="top"/>
    </xf>
    <xf numFmtId="0" fontId="5" fillId="9" borderId="30" xfId="0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left" vertical="top"/>
    </xf>
    <xf numFmtId="0" fontId="4" fillId="8" borderId="35" xfId="0" applyFont="1" applyFill="1" applyBorder="1" applyAlignment="1">
      <alignment horizontal="left" vertical="top"/>
    </xf>
    <xf numFmtId="0" fontId="5" fillId="9" borderId="36" xfId="0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0" fontId="5" fillId="9" borderId="29" xfId="0" applyFont="1" applyFill="1" applyBorder="1" applyAlignment="1">
      <alignment horizontal="center" vertical="top"/>
    </xf>
    <xf numFmtId="0" fontId="5" fillId="9" borderId="32" xfId="0" applyFont="1" applyFill="1" applyBorder="1" applyAlignment="1">
      <alignment horizontal="justify" vertical="top"/>
    </xf>
    <xf numFmtId="0" fontId="5" fillId="9" borderId="33" xfId="0" applyFont="1" applyFill="1" applyBorder="1" applyAlignment="1">
      <alignment horizontal="justify" vertical="top"/>
    </xf>
    <xf numFmtId="0" fontId="5" fillId="9" borderId="34" xfId="0" applyFont="1" applyFill="1" applyBorder="1" applyAlignment="1">
      <alignment horizontal="justify" vertical="top"/>
    </xf>
    <xf numFmtId="0" fontId="6" fillId="5" borderId="14" xfId="0" applyFont="1" applyFill="1" applyBorder="1" applyAlignment="1">
      <alignment horizontal="justify" vertical="top"/>
    </xf>
    <xf numFmtId="0" fontId="6" fillId="5" borderId="15" xfId="0" applyFont="1" applyFill="1" applyBorder="1" applyAlignment="1">
      <alignment horizontal="justify" vertical="top"/>
    </xf>
    <xf numFmtId="0" fontId="6" fillId="5" borderId="30" xfId="0" applyFont="1" applyFill="1" applyBorder="1" applyAlignment="1">
      <alignment horizontal="justify" vertical="top"/>
    </xf>
    <xf numFmtId="0" fontId="6" fillId="4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left" vertical="top" wrapText="1"/>
    </xf>
    <xf numFmtId="0" fontId="4" fillId="9" borderId="60" xfId="0" applyFont="1" applyFill="1" applyBorder="1" applyAlignment="1">
      <alignment horizontal="left" vertical="top"/>
    </xf>
    <xf numFmtId="0" fontId="4" fillId="9" borderId="5" xfId="0" applyFont="1" applyFill="1" applyBorder="1" applyAlignment="1">
      <alignment horizontal="left" vertical="top"/>
    </xf>
    <xf numFmtId="0" fontId="5" fillId="9" borderId="61" xfId="0" applyFont="1" applyFill="1" applyBorder="1" applyAlignment="1">
      <alignment horizontal="center" vertical="top"/>
    </xf>
    <xf numFmtId="0" fontId="5" fillId="9" borderId="4" xfId="0" applyFont="1" applyFill="1" applyBorder="1" applyAlignment="1">
      <alignment horizontal="center" vertical="top"/>
    </xf>
    <xf numFmtId="0" fontId="5" fillId="9" borderId="31" xfId="0" applyFont="1" applyFill="1" applyBorder="1" applyAlignment="1">
      <alignment horizontal="center" vertical="top"/>
    </xf>
    <xf numFmtId="0" fontId="6" fillId="5" borderId="3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left" vertical="top" wrapText="1"/>
    </xf>
    <xf numFmtId="0" fontId="4" fillId="9" borderId="54" xfId="0" applyFont="1" applyFill="1" applyBorder="1" applyAlignment="1">
      <alignment horizontal="left" vertical="top" wrapText="1"/>
    </xf>
    <xf numFmtId="0" fontId="5" fillId="9" borderId="55" xfId="0" applyFont="1" applyFill="1" applyBorder="1" applyAlignment="1">
      <alignment horizontal="center"/>
    </xf>
    <xf numFmtId="0" fontId="5" fillId="9" borderId="56" xfId="0" applyFont="1" applyFill="1" applyBorder="1" applyAlignment="1">
      <alignment horizontal="center"/>
    </xf>
    <xf numFmtId="0" fontId="5" fillId="9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 wrapText="1"/>
    </xf>
    <xf numFmtId="0" fontId="6" fillId="4" borderId="5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9" borderId="2" xfId="0" applyFont="1" applyFill="1" applyBorder="1" applyAlignment="1">
      <alignment horizontal="justify" vertical="top"/>
    </xf>
    <xf numFmtId="165" fontId="7" fillId="0" borderId="2" xfId="1" applyNumberFormat="1" applyFont="1" applyBorder="1" applyAlignment="1">
      <alignment horizontal="right" vertical="top"/>
    </xf>
    <xf numFmtId="165" fontId="7" fillId="0" borderId="2" xfId="1" applyNumberFormat="1" applyFont="1" applyBorder="1" applyAlignment="1">
      <alignment horizontal="justify" vertical="top"/>
    </xf>
    <xf numFmtId="0" fontId="7" fillId="0" borderId="25" xfId="0" applyFont="1" applyBorder="1" applyAlignment="1">
      <alignment horizontal="justify" vertical="top"/>
    </xf>
    <xf numFmtId="166" fontId="7" fillId="0" borderId="2" xfId="1" applyNumberFormat="1" applyFont="1" applyBorder="1" applyAlignment="1">
      <alignment horizontal="justify" vertical="top"/>
    </xf>
    <xf numFmtId="166" fontId="7" fillId="0" borderId="2" xfId="1" applyNumberFormat="1" applyFont="1" applyBorder="1" applyAlignment="1">
      <alignment horizontal="right" vertical="top"/>
    </xf>
    <xf numFmtId="0" fontId="7" fillId="9" borderId="2" xfId="0" applyFont="1" applyFill="1" applyBorder="1" applyAlignment="1">
      <alignment horizontal="right" vertical="top"/>
    </xf>
    <xf numFmtId="166" fontId="6" fillId="0" borderId="2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top"/>
    </xf>
    <xf numFmtId="165" fontId="7" fillId="0" borderId="2" xfId="1" applyNumberFormat="1" applyFont="1" applyBorder="1" applyAlignment="1">
      <alignment horizontal="right" vertical="center"/>
    </xf>
    <xf numFmtId="0" fontId="7" fillId="0" borderId="2" xfId="1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left" vertical="top" wrapText="1"/>
    </xf>
    <xf numFmtId="49" fontId="7" fillId="0" borderId="2" xfId="1" applyNumberFormat="1" applyFont="1" applyBorder="1" applyAlignment="1">
      <alignment horizontal="right" vertical="top"/>
    </xf>
    <xf numFmtId="0" fontId="6" fillId="8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justify" vertical="top"/>
    </xf>
    <xf numFmtId="165" fontId="7" fillId="0" borderId="2" xfId="1" applyNumberFormat="1" applyFont="1" applyBorder="1" applyAlignment="1">
      <alignment horizontal="center" vertical="top"/>
    </xf>
    <xf numFmtId="0" fontId="7" fillId="0" borderId="2" xfId="1" applyNumberFormat="1" applyFont="1" applyBorder="1" applyAlignment="1">
      <alignment horizontal="justify" vertical="top"/>
    </xf>
    <xf numFmtId="0" fontId="7" fillId="0" borderId="2" xfId="0" applyFont="1" applyBorder="1" applyAlignment="1">
      <alignment horizontal="right" vertical="top" wrapText="1"/>
    </xf>
    <xf numFmtId="0" fontId="6" fillId="4" borderId="2" xfId="0" applyFont="1" applyFill="1" applyBorder="1" applyAlignment="1">
      <alignment horizontal="justify" vertical="top"/>
    </xf>
    <xf numFmtId="0" fontId="6" fillId="4" borderId="2" xfId="0" applyFont="1" applyFill="1" applyBorder="1" applyAlignment="1">
      <alignment horizontal="center" vertical="top"/>
    </xf>
    <xf numFmtId="165" fontId="7" fillId="0" borderId="2" xfId="1" applyNumberFormat="1" applyFont="1" applyFill="1" applyBorder="1" applyAlignment="1">
      <alignment horizontal="justify" vertical="top"/>
    </xf>
    <xf numFmtId="0" fontId="6" fillId="5" borderId="9" xfId="0" applyFont="1" applyFill="1" applyBorder="1" applyAlignment="1">
      <alignment horizontal="justify" vertical="top" wrapText="1"/>
    </xf>
    <xf numFmtId="0" fontId="6" fillId="5" borderId="33" xfId="0" applyFont="1" applyFill="1" applyBorder="1" applyAlignment="1">
      <alignment horizontal="justify" vertical="top" wrapText="1"/>
    </xf>
    <xf numFmtId="0" fontId="6" fillId="5" borderId="6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justify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 wrapText="1"/>
    </xf>
    <xf numFmtId="49" fontId="15" fillId="11" borderId="9" xfId="0" applyNumberFormat="1" applyFont="1" applyFill="1" applyBorder="1" applyAlignment="1">
      <alignment horizontal="left" vertical="center" wrapText="1"/>
    </xf>
    <xf numFmtId="49" fontId="15" fillId="11" borderId="33" xfId="0" applyNumberFormat="1" applyFont="1" applyFill="1" applyBorder="1" applyAlignment="1">
      <alignment horizontal="left" vertical="center" wrapText="1"/>
    </xf>
    <xf numFmtId="49" fontId="15" fillId="11" borderId="62" xfId="0" applyNumberFormat="1" applyFont="1" applyFill="1" applyBorder="1" applyAlignment="1">
      <alignment horizontal="left" vertical="center" wrapText="1"/>
    </xf>
    <xf numFmtId="0" fontId="15" fillId="11" borderId="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justify" vertical="center" wrapText="1"/>
    </xf>
    <xf numFmtId="0" fontId="15" fillId="11" borderId="9" xfId="0" applyFont="1" applyFill="1" applyBorder="1" applyAlignment="1">
      <alignment horizontal="left" vertical="center" wrapText="1"/>
    </xf>
    <xf numFmtId="0" fontId="15" fillId="11" borderId="33" xfId="0" applyFont="1" applyFill="1" applyBorder="1" applyAlignment="1">
      <alignment horizontal="left" vertical="center" wrapText="1"/>
    </xf>
    <xf numFmtId="0" fontId="15" fillId="11" borderId="6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2" borderId="45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justify" vertical="top"/>
    </xf>
    <xf numFmtId="0" fontId="9" fillId="2" borderId="64" xfId="0" applyFont="1" applyFill="1" applyBorder="1" applyAlignment="1">
      <alignment horizontal="justify" vertical="top"/>
    </xf>
    <xf numFmtId="0" fontId="9" fillId="2" borderId="65" xfId="0" applyFont="1" applyFill="1" applyBorder="1" applyAlignment="1">
      <alignment horizontal="justify" vertical="top"/>
    </xf>
    <xf numFmtId="0" fontId="9" fillId="2" borderId="66" xfId="0" applyFont="1" applyFill="1" applyBorder="1" applyAlignment="1">
      <alignment horizontal="justify" vertical="top"/>
    </xf>
    <xf numFmtId="0" fontId="9" fillId="2" borderId="11" xfId="0" applyFont="1" applyFill="1" applyBorder="1" applyAlignment="1">
      <alignment horizontal="justify" vertical="top"/>
    </xf>
    <xf numFmtId="0" fontId="9" fillId="2" borderId="48" xfId="0" applyFont="1" applyFill="1" applyBorder="1" applyAlignment="1">
      <alignment horizontal="justify" vertical="top"/>
    </xf>
    <xf numFmtId="0" fontId="9" fillId="0" borderId="0" xfId="0" applyFont="1" applyAlignment="1">
      <alignment horizontal="left" vertical="top" wrapText="1"/>
    </xf>
    <xf numFmtId="0" fontId="9" fillId="6" borderId="9" xfId="0" applyFont="1" applyFill="1" applyBorder="1" applyAlignment="1">
      <alignment horizontal="center"/>
    </xf>
    <xf numFmtId="0" fontId="9" fillId="6" borderId="62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6" xfId="0" applyFont="1" applyFill="1" applyBorder="1" applyAlignment="1">
      <alignment horizontal="justify" vertical="top"/>
    </xf>
    <xf numFmtId="0" fontId="5" fillId="2" borderId="12" xfId="0" applyFont="1" applyFill="1" applyBorder="1" applyAlignment="1">
      <alignment horizontal="justify" vertical="top"/>
    </xf>
    <xf numFmtId="0" fontId="5" fillId="2" borderId="13" xfId="0" applyFont="1" applyFill="1" applyBorder="1" applyAlignment="1">
      <alignment horizontal="justify" vertical="top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20" fillId="0" borderId="0" xfId="2" applyAlignment="1">
      <alignment horizontal="justify" vertical="top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  <color rgb="FFCCFF99"/>
      <color rgb="FF33CC33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1/&#1085;&#1072;%202012/&#1058;&#1040;&#1056;&#1048;&#1060;/&#1058;&#1040;&#1056;&#1048;&#1060;%202012/&#1058;&#1077;&#1087;&#1083;&#1086;%202012/&#1087;&#1088;&#1086;&#1090;&#1086;&#1082;&#1086;&#1083;&#1099;%20&#1086;&#1090;%20&#1073;&#1077;&#1089;&#1089;&#1086;&#1085;&#1086;&#1074;&#1086;&#1081;/&#1087;&#1088;&#1086;&#1090;&#1086;&#1082;&#1083;&#1099;%20&#1076;&#1083;&#1103;%20&#1053;&#1074;&#1043;&#1056;&#1069;&#1057;_2012&#1075;_&#1059;&#1090;&#1074;&#1077;&#1088;&#1078;&#1076;&#1077;&#1085;&#1085;&#1099;&#1077;%20&#1086;&#1090;28111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B86500/&#1087;.14_15_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abk\arm_otchet\&#1048;&#1085;&#1074;&#1077;&#1089;&#1090;&#1080;&#1094;&#1080;&#1080;\&#1057;&#1086;&#1075;&#1083;&#1072;&#1089;&#1086;&#1074;&#1072;&#1085;&#1085;&#1099;&#1077;%20&#1089;%20&#1048;&#1056;\INVGEN_R_%20&#1047;&#1040;&#1054;_&#1053;&#1042;%20&#1043;&#1056;&#1069;&#1057;_10_1204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дача"/>
      <sheetName val="производство"/>
      <sheetName val="ХОВ"/>
      <sheetName val="топливо"/>
    </sheetNames>
    <sheetDataSet>
      <sheetData sheetId="0">
        <row r="33">
          <cell r="G33">
            <v>115664.07945120661</v>
          </cell>
        </row>
        <row r="40">
          <cell r="G40">
            <v>141585.70248873433</v>
          </cell>
        </row>
      </sheetData>
      <sheetData sheetId="1">
        <row r="41">
          <cell r="G41">
            <v>115690.3178431696</v>
          </cell>
        </row>
      </sheetData>
      <sheetData sheetId="2">
        <row r="7">
          <cell r="H7">
            <v>7.4622350371551498</v>
          </cell>
        </row>
        <row r="9">
          <cell r="H9">
            <v>3845</v>
          </cell>
        </row>
        <row r="12">
          <cell r="H12">
            <v>39372.287777319216</v>
          </cell>
        </row>
        <row r="13">
          <cell r="H13">
            <v>10043.411742000002</v>
          </cell>
        </row>
        <row r="15">
          <cell r="H15">
            <v>11984.82036363636</v>
          </cell>
        </row>
        <row r="16">
          <cell r="H16">
            <v>9608.9846999999991</v>
          </cell>
        </row>
        <row r="18">
          <cell r="H18">
            <v>21370.651517169503</v>
          </cell>
        </row>
        <row r="20">
          <cell r="H20">
            <v>8787.4443556911847</v>
          </cell>
        </row>
        <row r="21">
          <cell r="H21">
            <v>3514.9777422764732</v>
          </cell>
        </row>
        <row r="24">
          <cell r="H24">
            <v>115522.06895993877</v>
          </cell>
        </row>
      </sheetData>
      <sheetData sheetId="3">
        <row r="34">
          <cell r="B34">
            <v>168.02472727272726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2"/>
      <sheetName val="п.14"/>
      <sheetName val="п.15"/>
      <sheetName val="п.16 (а-г)"/>
      <sheetName val="п.16(д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">
          <cell r="A27" t="str">
            <v>Проект реконструкции подземного участка тепловых сетей от отопительно-пусковой котельной до котельной жилпоселка в районе п.Излучинск</v>
          </cell>
          <cell r="B27">
            <v>8.1873119999999986</v>
          </cell>
        </row>
        <row r="30">
          <cell r="A30" t="str">
            <v>Модернизация  пусковых впрыскивающих пароохладителей паропроводов ГПП и ОП блока №1</v>
          </cell>
          <cell r="B30">
            <v>468.51599999999991</v>
          </cell>
        </row>
        <row r="31">
          <cell r="A31" t="str">
            <v xml:space="preserve">Модернизация ПТК АСУ ТП, ПТН  энергоблока 1 </v>
          </cell>
          <cell r="B31">
            <v>3816.9319999999998</v>
          </cell>
        </row>
        <row r="32">
          <cell r="A32" t="str">
            <v>Авторский надзор за реализацией проекта "Модернизации ПТК АСУТП энергоблока № 1</v>
          </cell>
          <cell r="B32">
            <v>8.4960000000000004</v>
          </cell>
        </row>
        <row r="33">
          <cell r="A33" t="str">
            <v xml:space="preserve">Замена  воздушных выключателей ВВБК-220 ОРУ-220кВ на элегазовые   </v>
          </cell>
          <cell r="B33">
            <v>424.79999999999995</v>
          </cell>
        </row>
        <row r="34">
          <cell r="A34" t="str">
            <v>Замена щитов постоянного тока 1ЕЕ, 1ЕG блока №1</v>
          </cell>
          <cell r="B34">
            <v>417.71999999999997</v>
          </cell>
        </row>
        <row r="35">
          <cell r="A35" t="str">
            <v>Модернизация системы газоснабжения энергоблока №1, включая ГРП-1</v>
          </cell>
          <cell r="B35">
            <v>703.27199999999993</v>
          </cell>
        </row>
        <row r="36">
          <cell r="A36" t="str">
            <v>Изготовление ротора среднего давления</v>
          </cell>
          <cell r="B36">
            <v>769.53</v>
          </cell>
        </row>
        <row r="37">
          <cell r="A37" t="str">
            <v>Внедрение системы принудительного парового охлаждения ротора ЦСД турбогенератора  К-800-240-5 блока №1</v>
          </cell>
          <cell r="B37">
            <v>38.94</v>
          </cell>
        </row>
        <row r="38">
          <cell r="A38" t="str">
            <v>Транспортировка ротора</v>
          </cell>
          <cell r="B38">
            <v>16.000800000000002</v>
          </cell>
        </row>
        <row r="39">
          <cell r="A39" t="str">
            <v>Работы по адаптации ротора СД с ЦСД</v>
          </cell>
          <cell r="B39">
            <v>42.48</v>
          </cell>
        </row>
        <row r="40">
          <cell r="A40" t="str">
            <v>Шеф-монтаж РСД</v>
          </cell>
          <cell r="B40">
            <v>29.832000000000001</v>
          </cell>
        </row>
        <row r="41">
          <cell r="A41" t="str">
            <v>Модернизация узлов объединения острого пара котла ТГМП-204 ХЛ блока №1</v>
          </cell>
          <cell r="B41">
            <v>273.17520000000002</v>
          </cell>
        </row>
        <row r="42">
          <cell r="A42" t="str">
            <v>Замена  оборудования электролизной СЭУ-20   на модернизированное</v>
          </cell>
          <cell r="B42">
            <v>46.686</v>
          </cell>
        </row>
        <row r="43">
          <cell r="A43" t="str">
            <v>Непредвиденные затраты 5%</v>
          </cell>
          <cell r="B43">
            <v>176.86799999999999</v>
          </cell>
        </row>
        <row r="44">
          <cell r="A44" t="str">
            <v xml:space="preserve">Реконструкции приточно-вытяжной вентиляции БЩУ </v>
          </cell>
          <cell r="B44">
            <v>70.8</v>
          </cell>
        </row>
        <row r="45">
          <cell r="A45" t="str">
            <v>Реконструкция приточно-вытяжной вентиляции пункта тренажерной подготовки</v>
          </cell>
          <cell r="B45">
            <v>68.336399999999998</v>
          </cell>
        </row>
        <row r="46">
          <cell r="A46" t="str">
            <v xml:space="preserve">Оборудование помещений ИК техническими средствам защиты от утечки речевой информации </v>
          </cell>
          <cell r="B46">
            <v>12.036000000000001</v>
          </cell>
        </row>
        <row r="47">
          <cell r="A47" t="str">
            <v>Реконструкция вентиляционной системы лаборатории охраны окружающей среды в ЛБК ОВК</v>
          </cell>
          <cell r="B47">
            <v>18.407999999999998</v>
          </cell>
        </row>
        <row r="48">
          <cell r="A48" t="str">
            <v>Проект реконструкции вентиляционной системы лаборатории охраны окружающей среды в ЛБК ОВК</v>
          </cell>
          <cell r="B48">
            <v>2.8319999999999999</v>
          </cell>
        </row>
        <row r="49">
          <cell r="A49" t="str">
            <v>Затраты ОКС</v>
          </cell>
          <cell r="B49">
            <v>0</v>
          </cell>
        </row>
        <row r="50">
          <cell r="A50" t="str">
            <v>Приобретение объектов основных средств</v>
          </cell>
          <cell r="B50">
            <v>129.79999999999998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вод"/>
      <sheetName val="Отчет ЭЭ (Табл. 1)"/>
      <sheetName val="Отчет ТЭ (Табл. 2)"/>
      <sheetName val="Проверка"/>
      <sheetName val="AllSheetsInThisWorkbook"/>
      <sheetName val="REESTR_ORG"/>
      <sheetName val="REESTR_FILTERED"/>
      <sheetName val="REESTR_MO"/>
      <sheetName val="TEHSHEET"/>
      <sheetName val="modProv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">
          <cell r="M18">
            <v>397.0474576271186</v>
          </cell>
          <cell r="N18">
            <v>360</v>
          </cell>
        </row>
        <row r="19">
          <cell r="M19">
            <v>3234.6881355932205</v>
          </cell>
          <cell r="N19">
            <v>2196.0511864406781</v>
          </cell>
        </row>
        <row r="20">
          <cell r="M20">
            <v>7.2</v>
          </cell>
          <cell r="N20">
            <v>7.0332203389830514</v>
          </cell>
        </row>
        <row r="21">
          <cell r="M21">
            <v>360</v>
          </cell>
          <cell r="N21">
            <v>298.47152542372885</v>
          </cell>
        </row>
        <row r="22">
          <cell r="M22">
            <v>354</v>
          </cell>
          <cell r="N22">
            <v>301.49084745762713</v>
          </cell>
        </row>
        <row r="23">
          <cell r="M23">
            <v>595.99322033898306</v>
          </cell>
          <cell r="N23">
            <v>706.73491525423742</v>
          </cell>
        </row>
        <row r="24">
          <cell r="M24">
            <v>652.14406779661022</v>
          </cell>
          <cell r="N24">
            <v>652.14305084745763</v>
          </cell>
        </row>
        <row r="25">
          <cell r="M25">
            <v>33</v>
          </cell>
          <cell r="N25">
            <v>32.257627118644074</v>
          </cell>
        </row>
        <row r="26">
          <cell r="M26">
            <v>13.560000000000002</v>
          </cell>
          <cell r="N26">
            <v>4.3769491525423732</v>
          </cell>
        </row>
        <row r="27">
          <cell r="M27">
            <v>36</v>
          </cell>
          <cell r="N27">
            <v>46.840677966101701</v>
          </cell>
        </row>
        <row r="28">
          <cell r="M28">
            <v>25.281355932203393</v>
          </cell>
          <cell r="N28">
            <v>12.804406779661017</v>
          </cell>
        </row>
        <row r="29">
          <cell r="M29">
            <v>231.50440677966102</v>
          </cell>
          <cell r="N29">
            <v>231.9254237288136</v>
          </cell>
        </row>
        <row r="30">
          <cell r="M30">
            <v>39.56440677966102</v>
          </cell>
          <cell r="N30">
            <v>21.254237288135595</v>
          </cell>
        </row>
        <row r="31">
          <cell r="M31">
            <v>149.88813559322034</v>
          </cell>
          <cell r="N31">
            <v>61.455254237288138</v>
          </cell>
        </row>
        <row r="32">
          <cell r="M32">
            <v>60</v>
          </cell>
          <cell r="N32">
            <v>27.854237288135597</v>
          </cell>
        </row>
        <row r="33">
          <cell r="M33">
            <v>57.912203389830509</v>
          </cell>
          <cell r="N33">
            <v>39.762711864406782</v>
          </cell>
        </row>
        <row r="34">
          <cell r="M34">
            <v>10.200000000000001</v>
          </cell>
          <cell r="N34">
            <v>6.1891525423728817</v>
          </cell>
        </row>
        <row r="35">
          <cell r="M35">
            <v>15.6</v>
          </cell>
          <cell r="N35">
            <v>22.738983050847459</v>
          </cell>
        </row>
        <row r="36">
          <cell r="M36">
            <v>2.4</v>
          </cell>
          <cell r="N36">
            <v>2.3949152542372882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0"/>
  <sheetViews>
    <sheetView view="pageBreakPreview" topLeftCell="A25" zoomScale="90" zoomScaleNormal="80" zoomScaleSheetLayoutView="90" workbookViewId="0">
      <selection activeCell="A42" sqref="A42:IV51"/>
    </sheetView>
  </sheetViews>
  <sheetFormatPr defaultColWidth="9.140625" defaultRowHeight="12.75" x14ac:dyDescent="0.2"/>
  <cols>
    <col min="1" max="1" width="3.28515625" style="1" customWidth="1"/>
    <col min="2" max="2" width="11.7109375" style="1" customWidth="1"/>
    <col min="3" max="3" width="33.28515625" style="1" customWidth="1"/>
    <col min="4" max="4" width="10.28515625" style="1" customWidth="1"/>
    <col min="5" max="5" width="7.85546875" style="1" customWidth="1"/>
    <col min="6" max="6" width="9.85546875" style="1" customWidth="1"/>
    <col min="7" max="7" width="7.140625" style="1" customWidth="1"/>
    <col min="8" max="8" width="9.5703125" style="1" customWidth="1"/>
    <col min="9" max="9" width="9.7109375" style="1" customWidth="1"/>
    <col min="10" max="16384" width="9.140625" style="1"/>
  </cols>
  <sheetData>
    <row r="2" spans="1:21" ht="15.75" x14ac:dyDescent="0.2">
      <c r="A2" s="66"/>
      <c r="B2" s="110" t="s">
        <v>169</v>
      </c>
      <c r="C2" s="110"/>
      <c r="D2" s="110"/>
      <c r="E2" s="110"/>
      <c r="F2" s="110"/>
      <c r="G2" s="110"/>
      <c r="H2" s="110"/>
      <c r="I2" s="110"/>
    </row>
    <row r="3" spans="1:21" ht="13.5" thickBot="1" x14ac:dyDescent="0.25"/>
    <row r="4" spans="1:21" ht="15.75" x14ac:dyDescent="0.2">
      <c r="B4" s="111" t="s">
        <v>0</v>
      </c>
      <c r="C4" s="112"/>
      <c r="D4" s="113" t="s">
        <v>4</v>
      </c>
      <c r="E4" s="114"/>
      <c r="F4" s="114"/>
      <c r="G4" s="114"/>
      <c r="H4" s="114"/>
      <c r="I4" s="115"/>
    </row>
    <row r="5" spans="1:21" ht="15.75" x14ac:dyDescent="0.2">
      <c r="B5" s="116" t="s">
        <v>1</v>
      </c>
      <c r="C5" s="117"/>
      <c r="D5" s="118">
        <v>8620018330</v>
      </c>
      <c r="E5" s="119"/>
      <c r="F5" s="119"/>
      <c r="G5" s="119"/>
      <c r="H5" s="119"/>
      <c r="I5" s="120"/>
    </row>
    <row r="6" spans="1:21" ht="15.75" x14ac:dyDescent="0.2">
      <c r="B6" s="116" t="s">
        <v>2</v>
      </c>
      <c r="C6" s="117"/>
      <c r="D6" s="118">
        <v>862450001</v>
      </c>
      <c r="E6" s="119"/>
      <c r="F6" s="119"/>
      <c r="G6" s="119"/>
      <c r="H6" s="119"/>
      <c r="I6" s="120"/>
    </row>
    <row r="7" spans="1:21" ht="51" customHeight="1" thickBot="1" x14ac:dyDescent="0.25">
      <c r="B7" s="144" t="s">
        <v>50</v>
      </c>
      <c r="C7" s="145"/>
      <c r="D7" s="152" t="s">
        <v>5</v>
      </c>
      <c r="E7" s="153"/>
      <c r="F7" s="153"/>
      <c r="G7" s="153"/>
      <c r="H7" s="153"/>
      <c r="I7" s="154"/>
    </row>
    <row r="8" spans="1:21" ht="21" customHeight="1" thickBot="1" x14ac:dyDescent="0.3">
      <c r="A8" s="66">
        <v>1</v>
      </c>
      <c r="B8" s="155" t="s">
        <v>138</v>
      </c>
      <c r="C8" s="155"/>
      <c r="D8" s="155"/>
      <c r="E8" s="155"/>
      <c r="F8" s="155"/>
      <c r="G8" s="155"/>
      <c r="H8" s="155"/>
      <c r="I8" s="155"/>
    </row>
    <row r="9" spans="1:21" x14ac:dyDescent="0.2">
      <c r="A9" s="124"/>
      <c r="B9" s="125" t="s">
        <v>57</v>
      </c>
      <c r="C9" s="126"/>
      <c r="D9" s="129" t="s">
        <v>133</v>
      </c>
      <c r="E9" s="130"/>
      <c r="F9" s="130"/>
      <c r="G9" s="130"/>
      <c r="H9" s="130"/>
      <c r="I9" s="131"/>
    </row>
    <row r="10" spans="1:21" ht="21.75" customHeight="1" x14ac:dyDescent="0.2">
      <c r="A10" s="124"/>
      <c r="B10" s="127"/>
      <c r="C10" s="128"/>
      <c r="D10" s="132"/>
      <c r="E10" s="133"/>
      <c r="F10" s="133"/>
      <c r="G10" s="133"/>
      <c r="H10" s="133"/>
      <c r="I10" s="134"/>
    </row>
    <row r="11" spans="1:21" ht="29.25" customHeight="1" x14ac:dyDescent="0.2">
      <c r="B11" s="127" t="s">
        <v>51</v>
      </c>
      <c r="C11" s="128"/>
      <c r="D11" s="149" t="s">
        <v>58</v>
      </c>
      <c r="E11" s="150"/>
      <c r="F11" s="150"/>
      <c r="G11" s="150"/>
      <c r="H11" s="150"/>
      <c r="I11" s="151"/>
    </row>
    <row r="12" spans="1:21" ht="18.75" customHeight="1" x14ac:dyDescent="0.2">
      <c r="B12" s="127" t="s">
        <v>52</v>
      </c>
      <c r="C12" s="128"/>
      <c r="D12" s="146" t="s">
        <v>164</v>
      </c>
      <c r="E12" s="147"/>
      <c r="F12" s="147"/>
      <c r="G12" s="147"/>
      <c r="H12" s="147"/>
      <c r="I12" s="148"/>
    </row>
    <row r="13" spans="1:21" ht="19.5" customHeight="1" thickBot="1" x14ac:dyDescent="0.25">
      <c r="B13" s="139" t="s">
        <v>53</v>
      </c>
      <c r="C13" s="140"/>
      <c r="D13" s="141" t="s">
        <v>123</v>
      </c>
      <c r="E13" s="142"/>
      <c r="F13" s="142"/>
      <c r="G13" s="142"/>
      <c r="H13" s="142"/>
      <c r="I13" s="143"/>
    </row>
    <row r="14" spans="1:21" s="67" customFormat="1" ht="22.5" customHeight="1" thickBot="1" x14ac:dyDescent="0.3">
      <c r="B14" s="135" t="s">
        <v>139</v>
      </c>
      <c r="C14" s="137"/>
      <c r="D14" s="121" t="s">
        <v>140</v>
      </c>
      <c r="E14" s="122"/>
      <c r="F14" s="122"/>
      <c r="G14" s="122"/>
      <c r="H14" s="122"/>
      <c r="I14" s="123"/>
      <c r="J14" s="121" t="s">
        <v>162</v>
      </c>
      <c r="K14" s="122"/>
      <c r="L14" s="122"/>
      <c r="M14" s="122"/>
      <c r="N14" s="122"/>
      <c r="O14" s="123"/>
      <c r="P14" s="121" t="s">
        <v>163</v>
      </c>
      <c r="Q14" s="122"/>
      <c r="R14" s="122"/>
      <c r="S14" s="122"/>
      <c r="T14" s="122"/>
      <c r="U14" s="123"/>
    </row>
    <row r="15" spans="1:21" ht="15" customHeight="1" thickBot="1" x14ac:dyDescent="0.25">
      <c r="B15" s="136"/>
      <c r="C15" s="138"/>
      <c r="D15" s="99" t="s">
        <v>54</v>
      </c>
      <c r="E15" s="101" t="s">
        <v>141</v>
      </c>
      <c r="F15" s="101"/>
      <c r="G15" s="101"/>
      <c r="H15" s="101"/>
      <c r="I15" s="101" t="s">
        <v>55</v>
      </c>
      <c r="J15" s="99" t="s">
        <v>54</v>
      </c>
      <c r="K15" s="101" t="s">
        <v>141</v>
      </c>
      <c r="L15" s="101"/>
      <c r="M15" s="101"/>
      <c r="N15" s="101"/>
      <c r="O15" s="101" t="s">
        <v>55</v>
      </c>
      <c r="P15" s="99" t="s">
        <v>54</v>
      </c>
      <c r="Q15" s="101" t="s">
        <v>141</v>
      </c>
      <c r="R15" s="101"/>
      <c r="S15" s="101"/>
      <c r="T15" s="101"/>
      <c r="U15" s="101" t="s">
        <v>55</v>
      </c>
    </row>
    <row r="16" spans="1:21" ht="49.5" customHeight="1" thickTop="1" thickBot="1" x14ac:dyDescent="0.25">
      <c r="B16" s="136"/>
      <c r="C16" s="138"/>
      <c r="D16" s="100"/>
      <c r="E16" s="72" t="s">
        <v>159</v>
      </c>
      <c r="F16" s="72" t="s">
        <v>160</v>
      </c>
      <c r="G16" s="72" t="s">
        <v>161</v>
      </c>
      <c r="H16" s="72" t="s">
        <v>145</v>
      </c>
      <c r="I16" s="106"/>
      <c r="J16" s="100"/>
      <c r="K16" s="72" t="s">
        <v>142</v>
      </c>
      <c r="L16" s="72" t="s">
        <v>143</v>
      </c>
      <c r="M16" s="72" t="s">
        <v>144</v>
      </c>
      <c r="N16" s="72" t="s">
        <v>145</v>
      </c>
      <c r="O16" s="106"/>
      <c r="P16" s="100"/>
      <c r="Q16" s="72" t="s">
        <v>142</v>
      </c>
      <c r="R16" s="72" t="s">
        <v>143</v>
      </c>
      <c r="S16" s="72" t="s">
        <v>144</v>
      </c>
      <c r="T16" s="72" t="s">
        <v>145</v>
      </c>
      <c r="U16" s="106"/>
    </row>
    <row r="17" spans="2:21" ht="17.25" customHeight="1" thickBot="1" x14ac:dyDescent="0.25">
      <c r="B17" s="73">
        <v>1</v>
      </c>
      <c r="C17" s="156" t="s">
        <v>146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</row>
    <row r="18" spans="2:21" x14ac:dyDescent="0.2">
      <c r="B18" s="107"/>
      <c r="C18" s="80" t="s">
        <v>150</v>
      </c>
      <c r="D18" s="88">
        <v>767.64</v>
      </c>
      <c r="E18" s="75" t="s">
        <v>56</v>
      </c>
      <c r="F18" s="75" t="s">
        <v>56</v>
      </c>
      <c r="G18" s="75" t="s">
        <v>59</v>
      </c>
      <c r="H18" s="75" t="s">
        <v>56</v>
      </c>
      <c r="I18" s="76" t="s">
        <v>56</v>
      </c>
      <c r="J18" s="88">
        <v>813.7</v>
      </c>
      <c r="K18" s="75" t="s">
        <v>56</v>
      </c>
      <c r="L18" s="75" t="s">
        <v>56</v>
      </c>
      <c r="M18" s="75" t="s">
        <v>59</v>
      </c>
      <c r="N18" s="75" t="s">
        <v>56</v>
      </c>
      <c r="O18" s="76" t="s">
        <v>56</v>
      </c>
      <c r="P18" s="88">
        <v>827.26</v>
      </c>
      <c r="Q18" s="75" t="s">
        <v>56</v>
      </c>
      <c r="R18" s="75" t="s">
        <v>56</v>
      </c>
      <c r="S18" s="75" t="s">
        <v>59</v>
      </c>
      <c r="T18" s="75" t="s">
        <v>56</v>
      </c>
      <c r="U18" s="76" t="s">
        <v>56</v>
      </c>
    </row>
    <row r="19" spans="2:21" x14ac:dyDescent="0.2">
      <c r="B19" s="108"/>
      <c r="C19" s="81" t="s">
        <v>147</v>
      </c>
      <c r="D19" s="74" t="s">
        <v>59</v>
      </c>
      <c r="E19" s="74" t="s">
        <v>59</v>
      </c>
      <c r="F19" s="74" t="s">
        <v>59</v>
      </c>
      <c r="G19" s="74" t="s">
        <v>59</v>
      </c>
      <c r="H19" s="74" t="s">
        <v>59</v>
      </c>
      <c r="I19" s="77" t="s">
        <v>59</v>
      </c>
      <c r="J19" s="74" t="s">
        <v>59</v>
      </c>
      <c r="K19" s="74" t="s">
        <v>59</v>
      </c>
      <c r="L19" s="74" t="s">
        <v>59</v>
      </c>
      <c r="M19" s="74" t="s">
        <v>59</v>
      </c>
      <c r="N19" s="74" t="s">
        <v>59</v>
      </c>
      <c r="O19" s="77" t="s">
        <v>59</v>
      </c>
      <c r="P19" s="74" t="s">
        <v>59</v>
      </c>
      <c r="Q19" s="74" t="s">
        <v>59</v>
      </c>
      <c r="R19" s="74" t="s">
        <v>59</v>
      </c>
      <c r="S19" s="74" t="s">
        <v>59</v>
      </c>
      <c r="T19" s="74" t="s">
        <v>59</v>
      </c>
      <c r="U19" s="77" t="s">
        <v>59</v>
      </c>
    </row>
    <row r="20" spans="2:21" x14ac:dyDescent="0.2">
      <c r="B20" s="108"/>
      <c r="C20" s="81" t="s">
        <v>148</v>
      </c>
      <c r="D20" s="74" t="s">
        <v>59</v>
      </c>
      <c r="E20" s="74" t="s">
        <v>59</v>
      </c>
      <c r="F20" s="74" t="s">
        <v>59</v>
      </c>
      <c r="G20" s="74" t="s">
        <v>59</v>
      </c>
      <c r="H20" s="74" t="s">
        <v>59</v>
      </c>
      <c r="I20" s="77" t="s">
        <v>59</v>
      </c>
      <c r="J20" s="74" t="s">
        <v>59</v>
      </c>
      <c r="K20" s="74" t="s">
        <v>59</v>
      </c>
      <c r="L20" s="74" t="s">
        <v>59</v>
      </c>
      <c r="M20" s="74" t="s">
        <v>59</v>
      </c>
      <c r="N20" s="74" t="s">
        <v>59</v>
      </c>
      <c r="O20" s="77" t="s">
        <v>59</v>
      </c>
      <c r="P20" s="74" t="s">
        <v>59</v>
      </c>
      <c r="Q20" s="74" t="s">
        <v>59</v>
      </c>
      <c r="R20" s="74" t="s">
        <v>59</v>
      </c>
      <c r="S20" s="74" t="s">
        <v>59</v>
      </c>
      <c r="T20" s="74" t="s">
        <v>59</v>
      </c>
      <c r="U20" s="77" t="s">
        <v>59</v>
      </c>
    </row>
    <row r="21" spans="2:21" ht="13.5" thickBot="1" x14ac:dyDescent="0.25">
      <c r="B21" s="108"/>
      <c r="C21" s="83" t="s">
        <v>149</v>
      </c>
      <c r="D21" s="84" t="s">
        <v>59</v>
      </c>
      <c r="E21" s="84" t="s">
        <v>59</v>
      </c>
      <c r="F21" s="84" t="s">
        <v>59</v>
      </c>
      <c r="G21" s="84" t="s">
        <v>59</v>
      </c>
      <c r="H21" s="84" t="s">
        <v>59</v>
      </c>
      <c r="I21" s="85" t="s">
        <v>59</v>
      </c>
      <c r="J21" s="84" t="s">
        <v>59</v>
      </c>
      <c r="K21" s="84" t="s">
        <v>59</v>
      </c>
      <c r="L21" s="84" t="s">
        <v>59</v>
      </c>
      <c r="M21" s="84" t="s">
        <v>59</v>
      </c>
      <c r="N21" s="84" t="s">
        <v>59</v>
      </c>
      <c r="O21" s="85" t="s">
        <v>59</v>
      </c>
      <c r="P21" s="84" t="s">
        <v>59</v>
      </c>
      <c r="Q21" s="84" t="s">
        <v>59</v>
      </c>
      <c r="R21" s="84" t="s">
        <v>59</v>
      </c>
      <c r="S21" s="84" t="s">
        <v>59</v>
      </c>
      <c r="T21" s="84" t="s">
        <v>59</v>
      </c>
      <c r="U21" s="85" t="s">
        <v>59</v>
      </c>
    </row>
    <row r="22" spans="2:21" ht="15" customHeight="1" thickBot="1" x14ac:dyDescent="0.25">
      <c r="B22" s="87"/>
      <c r="C22" s="103" t="s">
        <v>151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/>
    </row>
    <row r="23" spans="2:21" x14ac:dyDescent="0.2">
      <c r="B23" s="107"/>
      <c r="C23" s="80" t="s">
        <v>150</v>
      </c>
      <c r="D23" s="75" t="s">
        <v>59</v>
      </c>
      <c r="E23" s="75" t="s">
        <v>56</v>
      </c>
      <c r="F23" s="75" t="s">
        <v>56</v>
      </c>
      <c r="G23" s="75" t="s">
        <v>59</v>
      </c>
      <c r="H23" s="75" t="s">
        <v>56</v>
      </c>
      <c r="I23" s="76" t="s">
        <v>56</v>
      </c>
      <c r="J23" s="75" t="s">
        <v>59</v>
      </c>
      <c r="K23" s="75" t="s">
        <v>56</v>
      </c>
      <c r="L23" s="75" t="s">
        <v>56</v>
      </c>
      <c r="M23" s="75" t="s">
        <v>59</v>
      </c>
      <c r="N23" s="75" t="s">
        <v>56</v>
      </c>
      <c r="O23" s="76" t="s">
        <v>56</v>
      </c>
      <c r="P23" s="75" t="s">
        <v>59</v>
      </c>
      <c r="Q23" s="75" t="s">
        <v>56</v>
      </c>
      <c r="R23" s="75" t="s">
        <v>56</v>
      </c>
      <c r="S23" s="75" t="s">
        <v>59</v>
      </c>
      <c r="T23" s="75" t="s">
        <v>56</v>
      </c>
      <c r="U23" s="76" t="s">
        <v>56</v>
      </c>
    </row>
    <row r="24" spans="2:21" x14ac:dyDescent="0.2">
      <c r="B24" s="108"/>
      <c r="C24" s="81" t="s">
        <v>147</v>
      </c>
      <c r="D24" s="74" t="s">
        <v>59</v>
      </c>
      <c r="E24" s="74" t="s">
        <v>59</v>
      </c>
      <c r="F24" s="74" t="s">
        <v>59</v>
      </c>
      <c r="G24" s="74" t="s">
        <v>59</v>
      </c>
      <c r="H24" s="74" t="s">
        <v>59</v>
      </c>
      <c r="I24" s="77" t="s">
        <v>59</v>
      </c>
      <c r="J24" s="74" t="s">
        <v>59</v>
      </c>
      <c r="K24" s="74" t="s">
        <v>59</v>
      </c>
      <c r="L24" s="74" t="s">
        <v>59</v>
      </c>
      <c r="M24" s="74" t="s">
        <v>59</v>
      </c>
      <c r="N24" s="74" t="s">
        <v>59</v>
      </c>
      <c r="O24" s="77" t="s">
        <v>59</v>
      </c>
      <c r="P24" s="74" t="s">
        <v>59</v>
      </c>
      <c r="Q24" s="74" t="s">
        <v>59</v>
      </c>
      <c r="R24" s="74" t="s">
        <v>59</v>
      </c>
      <c r="S24" s="74" t="s">
        <v>59</v>
      </c>
      <c r="T24" s="74" t="s">
        <v>59</v>
      </c>
      <c r="U24" s="77" t="s">
        <v>59</v>
      </c>
    </row>
    <row r="25" spans="2:21" x14ac:dyDescent="0.2">
      <c r="B25" s="108"/>
      <c r="C25" s="81" t="s">
        <v>148</v>
      </c>
      <c r="D25" s="74" t="s">
        <v>59</v>
      </c>
      <c r="E25" s="74" t="s">
        <v>59</v>
      </c>
      <c r="F25" s="74" t="s">
        <v>59</v>
      </c>
      <c r="G25" s="74" t="s">
        <v>59</v>
      </c>
      <c r="H25" s="74" t="s">
        <v>59</v>
      </c>
      <c r="I25" s="77" t="s">
        <v>59</v>
      </c>
      <c r="J25" s="74" t="s">
        <v>59</v>
      </c>
      <c r="K25" s="74" t="s">
        <v>59</v>
      </c>
      <c r="L25" s="74" t="s">
        <v>59</v>
      </c>
      <c r="M25" s="74" t="s">
        <v>59</v>
      </c>
      <c r="N25" s="74" t="s">
        <v>59</v>
      </c>
      <c r="O25" s="77" t="s">
        <v>59</v>
      </c>
      <c r="P25" s="74" t="s">
        <v>59</v>
      </c>
      <c r="Q25" s="74" t="s">
        <v>59</v>
      </c>
      <c r="R25" s="74" t="s">
        <v>59</v>
      </c>
      <c r="S25" s="74" t="s">
        <v>59</v>
      </c>
      <c r="T25" s="74" t="s">
        <v>59</v>
      </c>
      <c r="U25" s="77" t="s">
        <v>59</v>
      </c>
    </row>
    <row r="26" spans="2:21" ht="13.5" thickBot="1" x14ac:dyDescent="0.25">
      <c r="B26" s="109"/>
      <c r="C26" s="82" t="s">
        <v>149</v>
      </c>
      <c r="D26" s="78" t="s">
        <v>59</v>
      </c>
      <c r="E26" s="78" t="s">
        <v>59</v>
      </c>
      <c r="F26" s="78" t="s">
        <v>59</v>
      </c>
      <c r="G26" s="78" t="s">
        <v>59</v>
      </c>
      <c r="H26" s="78" t="s">
        <v>59</v>
      </c>
      <c r="I26" s="79" t="s">
        <v>59</v>
      </c>
      <c r="J26" s="78" t="s">
        <v>59</v>
      </c>
      <c r="K26" s="78" t="s">
        <v>59</v>
      </c>
      <c r="L26" s="78" t="s">
        <v>59</v>
      </c>
      <c r="M26" s="78" t="s">
        <v>59</v>
      </c>
      <c r="N26" s="78" t="s">
        <v>59</v>
      </c>
      <c r="O26" s="79" t="s">
        <v>59</v>
      </c>
      <c r="P26" s="78" t="s">
        <v>59</v>
      </c>
      <c r="Q26" s="78" t="s">
        <v>59</v>
      </c>
      <c r="R26" s="78" t="s">
        <v>59</v>
      </c>
      <c r="S26" s="78" t="s">
        <v>59</v>
      </c>
      <c r="T26" s="78" t="s">
        <v>59</v>
      </c>
      <c r="U26" s="79" t="s">
        <v>59</v>
      </c>
    </row>
    <row r="27" spans="2:21" ht="17.25" customHeight="1" thickBot="1" x14ac:dyDescent="0.25">
      <c r="B27" s="73">
        <v>2</v>
      </c>
      <c r="C27" s="156" t="s">
        <v>152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8"/>
    </row>
    <row r="28" spans="2:21" x14ac:dyDescent="0.2">
      <c r="B28" s="107"/>
      <c r="C28" s="80" t="s">
        <v>150</v>
      </c>
      <c r="D28" s="88">
        <v>509.19</v>
      </c>
      <c r="E28" s="75" t="s">
        <v>56</v>
      </c>
      <c r="F28" s="75" t="s">
        <v>56</v>
      </c>
      <c r="G28" s="75" t="s">
        <v>59</v>
      </c>
      <c r="H28" s="75" t="s">
        <v>56</v>
      </c>
      <c r="I28" s="76" t="s">
        <v>56</v>
      </c>
      <c r="J28" s="88">
        <v>539.74</v>
      </c>
      <c r="K28" s="75" t="s">
        <v>56</v>
      </c>
      <c r="L28" s="75" t="s">
        <v>56</v>
      </c>
      <c r="M28" s="75" t="s">
        <v>59</v>
      </c>
      <c r="N28" s="75" t="s">
        <v>56</v>
      </c>
      <c r="O28" s="76" t="s">
        <v>56</v>
      </c>
      <c r="P28" s="88">
        <v>548.79</v>
      </c>
      <c r="Q28" s="75" t="s">
        <v>56</v>
      </c>
      <c r="R28" s="75" t="s">
        <v>56</v>
      </c>
      <c r="S28" s="75" t="s">
        <v>59</v>
      </c>
      <c r="T28" s="75" t="s">
        <v>56</v>
      </c>
      <c r="U28" s="76" t="s">
        <v>56</v>
      </c>
    </row>
    <row r="29" spans="2:21" x14ac:dyDescent="0.2">
      <c r="B29" s="108"/>
      <c r="C29" s="81" t="s">
        <v>147</v>
      </c>
      <c r="D29" s="74" t="s">
        <v>59</v>
      </c>
      <c r="E29" s="74" t="s">
        <v>59</v>
      </c>
      <c r="F29" s="74" t="s">
        <v>59</v>
      </c>
      <c r="G29" s="74" t="s">
        <v>59</v>
      </c>
      <c r="H29" s="74" t="s">
        <v>59</v>
      </c>
      <c r="I29" s="77" t="s">
        <v>59</v>
      </c>
      <c r="J29" s="74" t="s">
        <v>59</v>
      </c>
      <c r="K29" s="74" t="s">
        <v>59</v>
      </c>
      <c r="L29" s="74" t="s">
        <v>59</v>
      </c>
      <c r="M29" s="74" t="s">
        <v>59</v>
      </c>
      <c r="N29" s="74" t="s">
        <v>59</v>
      </c>
      <c r="O29" s="77" t="s">
        <v>59</v>
      </c>
      <c r="P29" s="74" t="s">
        <v>59</v>
      </c>
      <c r="Q29" s="74" t="s">
        <v>59</v>
      </c>
      <c r="R29" s="74" t="s">
        <v>59</v>
      </c>
      <c r="S29" s="74" t="s">
        <v>59</v>
      </c>
      <c r="T29" s="74" t="s">
        <v>59</v>
      </c>
      <c r="U29" s="77" t="s">
        <v>59</v>
      </c>
    </row>
    <row r="30" spans="2:21" x14ac:dyDescent="0.2">
      <c r="B30" s="108"/>
      <c r="C30" s="81" t="s">
        <v>148</v>
      </c>
      <c r="D30" s="74" t="s">
        <v>59</v>
      </c>
      <c r="E30" s="74" t="s">
        <v>59</v>
      </c>
      <c r="F30" s="74" t="s">
        <v>59</v>
      </c>
      <c r="G30" s="74" t="s">
        <v>59</v>
      </c>
      <c r="H30" s="74" t="s">
        <v>59</v>
      </c>
      <c r="I30" s="77" t="s">
        <v>59</v>
      </c>
      <c r="J30" s="74" t="s">
        <v>59</v>
      </c>
      <c r="K30" s="74" t="s">
        <v>59</v>
      </c>
      <c r="L30" s="74" t="s">
        <v>59</v>
      </c>
      <c r="M30" s="74" t="s">
        <v>59</v>
      </c>
      <c r="N30" s="74" t="s">
        <v>59</v>
      </c>
      <c r="O30" s="77" t="s">
        <v>59</v>
      </c>
      <c r="P30" s="74" t="s">
        <v>59</v>
      </c>
      <c r="Q30" s="74" t="s">
        <v>59</v>
      </c>
      <c r="R30" s="74" t="s">
        <v>59</v>
      </c>
      <c r="S30" s="74" t="s">
        <v>59</v>
      </c>
      <c r="T30" s="74" t="s">
        <v>59</v>
      </c>
      <c r="U30" s="77" t="s">
        <v>59</v>
      </c>
    </row>
    <row r="31" spans="2:21" ht="13.5" thickBot="1" x14ac:dyDescent="0.25">
      <c r="B31" s="108"/>
      <c r="C31" s="83" t="s">
        <v>149</v>
      </c>
      <c r="D31" s="84" t="s">
        <v>59</v>
      </c>
      <c r="E31" s="84" t="s">
        <v>59</v>
      </c>
      <c r="F31" s="84" t="s">
        <v>59</v>
      </c>
      <c r="G31" s="84" t="s">
        <v>59</v>
      </c>
      <c r="H31" s="84" t="s">
        <v>59</v>
      </c>
      <c r="I31" s="85" t="s">
        <v>59</v>
      </c>
      <c r="J31" s="84" t="s">
        <v>59</v>
      </c>
      <c r="K31" s="84" t="s">
        <v>59</v>
      </c>
      <c r="L31" s="84" t="s">
        <v>59</v>
      </c>
      <c r="M31" s="84" t="s">
        <v>59</v>
      </c>
      <c r="N31" s="84" t="s">
        <v>59</v>
      </c>
      <c r="O31" s="85" t="s">
        <v>59</v>
      </c>
      <c r="P31" s="84" t="s">
        <v>59</v>
      </c>
      <c r="Q31" s="84" t="s">
        <v>59</v>
      </c>
      <c r="R31" s="84" t="s">
        <v>59</v>
      </c>
      <c r="S31" s="84" t="s">
        <v>59</v>
      </c>
      <c r="T31" s="84" t="s">
        <v>59</v>
      </c>
      <c r="U31" s="85" t="s">
        <v>59</v>
      </c>
    </row>
    <row r="32" spans="2:21" ht="21" customHeight="1" thickBot="1" x14ac:dyDescent="0.25">
      <c r="B32" s="87"/>
      <c r="C32" s="103" t="s">
        <v>151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2:21" x14ac:dyDescent="0.2">
      <c r="B33" s="107"/>
      <c r="C33" s="80" t="s">
        <v>150</v>
      </c>
      <c r="D33" s="75" t="s">
        <v>59</v>
      </c>
      <c r="E33" s="75" t="s">
        <v>56</v>
      </c>
      <c r="F33" s="75" t="s">
        <v>56</v>
      </c>
      <c r="G33" s="75" t="s">
        <v>59</v>
      </c>
      <c r="H33" s="75" t="s">
        <v>56</v>
      </c>
      <c r="I33" s="76" t="s">
        <v>56</v>
      </c>
      <c r="J33" s="75" t="s">
        <v>59</v>
      </c>
      <c r="K33" s="75" t="s">
        <v>56</v>
      </c>
      <c r="L33" s="75" t="s">
        <v>56</v>
      </c>
      <c r="M33" s="75" t="s">
        <v>59</v>
      </c>
      <c r="N33" s="75" t="s">
        <v>56</v>
      </c>
      <c r="O33" s="76" t="s">
        <v>56</v>
      </c>
      <c r="P33" s="75" t="s">
        <v>59</v>
      </c>
      <c r="Q33" s="75" t="s">
        <v>56</v>
      </c>
      <c r="R33" s="75" t="s">
        <v>56</v>
      </c>
      <c r="S33" s="75" t="s">
        <v>59</v>
      </c>
      <c r="T33" s="75" t="s">
        <v>56</v>
      </c>
      <c r="U33" s="76" t="s">
        <v>56</v>
      </c>
    </row>
    <row r="34" spans="2:21" x14ac:dyDescent="0.2">
      <c r="B34" s="108"/>
      <c r="C34" s="81" t="s">
        <v>147</v>
      </c>
      <c r="D34" s="74" t="s">
        <v>59</v>
      </c>
      <c r="E34" s="74" t="s">
        <v>59</v>
      </c>
      <c r="F34" s="74" t="s">
        <v>59</v>
      </c>
      <c r="G34" s="74" t="s">
        <v>59</v>
      </c>
      <c r="H34" s="74" t="s">
        <v>59</v>
      </c>
      <c r="I34" s="77" t="s">
        <v>59</v>
      </c>
      <c r="J34" s="74" t="s">
        <v>59</v>
      </c>
      <c r="K34" s="74" t="s">
        <v>59</v>
      </c>
      <c r="L34" s="74" t="s">
        <v>59</v>
      </c>
      <c r="M34" s="74" t="s">
        <v>59</v>
      </c>
      <c r="N34" s="74" t="s">
        <v>59</v>
      </c>
      <c r="O34" s="77" t="s">
        <v>59</v>
      </c>
      <c r="P34" s="74" t="s">
        <v>59</v>
      </c>
      <c r="Q34" s="74" t="s">
        <v>59</v>
      </c>
      <c r="R34" s="74" t="s">
        <v>59</v>
      </c>
      <c r="S34" s="74" t="s">
        <v>59</v>
      </c>
      <c r="T34" s="74" t="s">
        <v>59</v>
      </c>
      <c r="U34" s="77" t="s">
        <v>59</v>
      </c>
    </row>
    <row r="35" spans="2:21" x14ac:dyDescent="0.2">
      <c r="B35" s="108"/>
      <c r="C35" s="81" t="s">
        <v>148</v>
      </c>
      <c r="D35" s="74" t="s">
        <v>59</v>
      </c>
      <c r="E35" s="74" t="s">
        <v>59</v>
      </c>
      <c r="F35" s="74" t="s">
        <v>59</v>
      </c>
      <c r="G35" s="74" t="s">
        <v>59</v>
      </c>
      <c r="H35" s="74" t="s">
        <v>59</v>
      </c>
      <c r="I35" s="77" t="s">
        <v>59</v>
      </c>
      <c r="J35" s="74" t="s">
        <v>59</v>
      </c>
      <c r="K35" s="74" t="s">
        <v>59</v>
      </c>
      <c r="L35" s="74" t="s">
        <v>59</v>
      </c>
      <c r="M35" s="74" t="s">
        <v>59</v>
      </c>
      <c r="N35" s="74" t="s">
        <v>59</v>
      </c>
      <c r="O35" s="77" t="s">
        <v>59</v>
      </c>
      <c r="P35" s="74" t="s">
        <v>59</v>
      </c>
      <c r="Q35" s="74" t="s">
        <v>59</v>
      </c>
      <c r="R35" s="74" t="s">
        <v>59</v>
      </c>
      <c r="S35" s="74" t="s">
        <v>59</v>
      </c>
      <c r="T35" s="74" t="s">
        <v>59</v>
      </c>
      <c r="U35" s="77" t="s">
        <v>59</v>
      </c>
    </row>
    <row r="36" spans="2:21" ht="13.5" thickBot="1" x14ac:dyDescent="0.25">
      <c r="B36" s="109"/>
      <c r="C36" s="82" t="s">
        <v>149</v>
      </c>
      <c r="D36" s="78" t="s">
        <v>59</v>
      </c>
      <c r="E36" s="78" t="s">
        <v>59</v>
      </c>
      <c r="F36" s="78" t="s">
        <v>59</v>
      </c>
      <c r="G36" s="78" t="s">
        <v>59</v>
      </c>
      <c r="H36" s="78" t="s">
        <v>59</v>
      </c>
      <c r="I36" s="79" t="s">
        <v>59</v>
      </c>
      <c r="J36" s="78" t="s">
        <v>59</v>
      </c>
      <c r="K36" s="78" t="s">
        <v>59</v>
      </c>
      <c r="L36" s="78" t="s">
        <v>59</v>
      </c>
      <c r="M36" s="78" t="s">
        <v>59</v>
      </c>
      <c r="N36" s="78" t="s">
        <v>59</v>
      </c>
      <c r="O36" s="79" t="s">
        <v>59</v>
      </c>
      <c r="P36" s="78" t="s">
        <v>59</v>
      </c>
      <c r="Q36" s="78" t="s">
        <v>59</v>
      </c>
      <c r="R36" s="78" t="s">
        <v>59</v>
      </c>
      <c r="S36" s="78" t="s">
        <v>59</v>
      </c>
      <c r="T36" s="78" t="s">
        <v>59</v>
      </c>
      <c r="U36" s="79" t="s">
        <v>59</v>
      </c>
    </row>
    <row r="37" spans="2:21" ht="15" customHeight="1" x14ac:dyDescent="0.2">
      <c r="B37" s="86" t="s">
        <v>153</v>
      </c>
      <c r="C37" s="102" t="s">
        <v>154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21" x14ac:dyDescent="0.2">
      <c r="C38" s="98" t="s">
        <v>155</v>
      </c>
      <c r="D38" s="98"/>
      <c r="E38" s="98"/>
      <c r="F38" s="98"/>
      <c r="G38" s="98"/>
      <c r="H38" s="98"/>
      <c r="I38" s="98"/>
    </row>
    <row r="39" spans="2:21" x14ac:dyDescent="0.2">
      <c r="C39" s="98" t="s">
        <v>156</v>
      </c>
      <c r="D39" s="98"/>
      <c r="E39" s="98"/>
      <c r="F39" s="98"/>
      <c r="G39" s="98"/>
      <c r="H39" s="98"/>
      <c r="I39" s="98"/>
    </row>
    <row r="40" spans="2:21" x14ac:dyDescent="0.2">
      <c r="B40" s="1" t="s">
        <v>157</v>
      </c>
      <c r="C40" s="1" t="s">
        <v>158</v>
      </c>
    </row>
  </sheetData>
  <mergeCells count="44">
    <mergeCell ref="B33:B36"/>
    <mergeCell ref="B11:C11"/>
    <mergeCell ref="B13:C13"/>
    <mergeCell ref="D13:I13"/>
    <mergeCell ref="D6:I6"/>
    <mergeCell ref="B7:C7"/>
    <mergeCell ref="B12:C12"/>
    <mergeCell ref="D12:I12"/>
    <mergeCell ref="D11:I11"/>
    <mergeCell ref="D7:I7"/>
    <mergeCell ref="B8:I8"/>
    <mergeCell ref="B6:C6"/>
    <mergeCell ref="B28:B31"/>
    <mergeCell ref="C17:U17"/>
    <mergeCell ref="P14:U14"/>
    <mergeCell ref="C27:U27"/>
    <mergeCell ref="A9:A10"/>
    <mergeCell ref="B9:C10"/>
    <mergeCell ref="D9:I10"/>
    <mergeCell ref="D15:D16"/>
    <mergeCell ref="B14:B16"/>
    <mergeCell ref="C14:C16"/>
    <mergeCell ref="J14:O14"/>
    <mergeCell ref="J15:J16"/>
    <mergeCell ref="K15:N15"/>
    <mergeCell ref="O15:O16"/>
    <mergeCell ref="D14:I14"/>
    <mergeCell ref="E15:H15"/>
    <mergeCell ref="I15:I16"/>
    <mergeCell ref="B18:B21"/>
    <mergeCell ref="B23:B26"/>
    <mergeCell ref="B2:I2"/>
    <mergeCell ref="B4:C4"/>
    <mergeCell ref="D4:I4"/>
    <mergeCell ref="B5:C5"/>
    <mergeCell ref="D5:I5"/>
    <mergeCell ref="C39:I39"/>
    <mergeCell ref="P15:P16"/>
    <mergeCell ref="Q15:T15"/>
    <mergeCell ref="C37:O37"/>
    <mergeCell ref="C32:U32"/>
    <mergeCell ref="U15:U16"/>
    <mergeCell ref="C22:U22"/>
    <mergeCell ref="C38:I38"/>
  </mergeCells>
  <phoneticPr fontId="2" type="noConversion"/>
  <printOptions horizontalCentered="1"/>
  <pageMargins left="0.55118110236220474" right="0.35433070866141736" top="0.59055118110236227" bottom="0.19685039370078741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view="pageBreakPreview" zoomScale="90" zoomScaleNormal="80" zoomScaleSheetLayoutView="90" workbookViewId="0">
      <selection activeCell="L15" sqref="L14:L15"/>
    </sheetView>
  </sheetViews>
  <sheetFormatPr defaultColWidth="9.140625" defaultRowHeight="12.75" x14ac:dyDescent="0.2"/>
  <cols>
    <col min="1" max="1" width="3.28515625" style="1" customWidth="1"/>
    <col min="2" max="2" width="11.7109375" style="1" customWidth="1"/>
    <col min="3" max="3" width="33.28515625" style="1" customWidth="1"/>
    <col min="4" max="4" width="10.28515625" style="1" customWidth="1"/>
    <col min="5" max="5" width="7.85546875" style="1" customWidth="1"/>
    <col min="6" max="6" width="9.85546875" style="1" customWidth="1"/>
    <col min="7" max="7" width="7.140625" style="1" customWidth="1"/>
    <col min="8" max="8" width="9.5703125" style="1" customWidth="1"/>
    <col min="9" max="9" width="9.7109375" style="1" customWidth="1"/>
    <col min="10" max="16384" width="9.140625" style="1"/>
  </cols>
  <sheetData>
    <row r="2" spans="1:9" ht="15.75" x14ac:dyDescent="0.2">
      <c r="A2" s="66"/>
      <c r="B2" s="110" t="s">
        <v>169</v>
      </c>
      <c r="C2" s="110"/>
      <c r="D2" s="110"/>
      <c r="E2" s="110"/>
      <c r="F2" s="110"/>
      <c r="G2" s="110"/>
      <c r="H2" s="110"/>
      <c r="I2" s="110"/>
    </row>
    <row r="3" spans="1:9" ht="13.5" thickBot="1" x14ac:dyDescent="0.25"/>
    <row r="4" spans="1:9" ht="15.75" x14ac:dyDescent="0.2">
      <c r="B4" s="111" t="s">
        <v>0</v>
      </c>
      <c r="C4" s="112"/>
      <c r="D4" s="113" t="s">
        <v>4</v>
      </c>
      <c r="E4" s="114"/>
      <c r="F4" s="114"/>
      <c r="G4" s="114"/>
      <c r="H4" s="114"/>
      <c r="I4" s="115"/>
    </row>
    <row r="5" spans="1:9" ht="15.75" x14ac:dyDescent="0.2">
      <c r="B5" s="116" t="s">
        <v>1</v>
      </c>
      <c r="C5" s="117"/>
      <c r="D5" s="118">
        <v>8620018330</v>
      </c>
      <c r="E5" s="119"/>
      <c r="F5" s="119"/>
      <c r="G5" s="119"/>
      <c r="H5" s="119"/>
      <c r="I5" s="120"/>
    </row>
    <row r="6" spans="1:9" ht="15.75" x14ac:dyDescent="0.2">
      <c r="B6" s="116" t="s">
        <v>2</v>
      </c>
      <c r="C6" s="117"/>
      <c r="D6" s="118">
        <v>862450001</v>
      </c>
      <c r="E6" s="119"/>
      <c r="F6" s="119"/>
      <c r="G6" s="119"/>
      <c r="H6" s="119"/>
      <c r="I6" s="120"/>
    </row>
    <row r="7" spans="1:9" ht="51" customHeight="1" thickBot="1" x14ac:dyDescent="0.25">
      <c r="B7" s="144" t="s">
        <v>50</v>
      </c>
      <c r="C7" s="145"/>
      <c r="D7" s="152" t="s">
        <v>5</v>
      </c>
      <c r="E7" s="153"/>
      <c r="F7" s="153"/>
      <c r="G7" s="153"/>
      <c r="H7" s="153"/>
      <c r="I7" s="154"/>
    </row>
    <row r="8" spans="1:9" ht="34.5" customHeight="1" thickBot="1" x14ac:dyDescent="0.3">
      <c r="A8" s="66"/>
      <c r="B8" s="181" t="s">
        <v>170</v>
      </c>
      <c r="C8" s="182"/>
      <c r="D8" s="182"/>
      <c r="E8" s="182"/>
      <c r="F8" s="182"/>
      <c r="G8" s="182"/>
      <c r="H8" s="182"/>
      <c r="I8" s="183"/>
    </row>
    <row r="9" spans="1:9" ht="13.5" thickTop="1" x14ac:dyDescent="0.2">
      <c r="B9" s="176" t="s">
        <v>57</v>
      </c>
      <c r="C9" s="177"/>
      <c r="D9" s="178" t="s">
        <v>134</v>
      </c>
      <c r="E9" s="179"/>
      <c r="F9" s="179"/>
      <c r="G9" s="179"/>
      <c r="H9" s="179"/>
      <c r="I9" s="180"/>
    </row>
    <row r="10" spans="1:9" ht="17.25" customHeight="1" x14ac:dyDescent="0.2">
      <c r="B10" s="162"/>
      <c r="C10" s="128"/>
      <c r="D10" s="132"/>
      <c r="E10" s="133"/>
      <c r="F10" s="133"/>
      <c r="G10" s="133"/>
      <c r="H10" s="133"/>
      <c r="I10" s="134"/>
    </row>
    <row r="11" spans="1:9" ht="30" customHeight="1" x14ac:dyDescent="0.2">
      <c r="B11" s="162" t="s">
        <v>51</v>
      </c>
      <c r="C11" s="128"/>
      <c r="D11" s="149" t="s">
        <v>58</v>
      </c>
      <c r="E11" s="150"/>
      <c r="F11" s="150"/>
      <c r="G11" s="150"/>
      <c r="H11" s="150"/>
      <c r="I11" s="151"/>
    </row>
    <row r="12" spans="1:9" ht="18" customHeight="1" x14ac:dyDescent="0.2">
      <c r="B12" s="162" t="s">
        <v>52</v>
      </c>
      <c r="C12" s="128"/>
      <c r="D12" s="146" t="s">
        <v>164</v>
      </c>
      <c r="E12" s="147"/>
      <c r="F12" s="147"/>
      <c r="G12" s="147"/>
      <c r="H12" s="147"/>
      <c r="I12" s="148"/>
    </row>
    <row r="13" spans="1:9" ht="22.5" customHeight="1" thickBot="1" x14ac:dyDescent="0.25">
      <c r="B13" s="163" t="s">
        <v>53</v>
      </c>
      <c r="C13" s="164"/>
      <c r="D13" s="165" t="s">
        <v>123</v>
      </c>
      <c r="E13" s="166"/>
      <c r="F13" s="166"/>
      <c r="G13" s="166"/>
      <c r="H13" s="166"/>
      <c r="I13" s="167"/>
    </row>
    <row r="14" spans="1:9" s="50" customFormat="1" ht="19.5" customHeight="1" x14ac:dyDescent="0.25">
      <c r="B14" s="168" t="s">
        <v>0</v>
      </c>
      <c r="C14" s="169"/>
      <c r="D14" s="172" t="s">
        <v>165</v>
      </c>
      <c r="E14" s="172"/>
      <c r="F14" s="172"/>
      <c r="G14" s="172"/>
      <c r="H14" s="172"/>
      <c r="I14" s="173"/>
    </row>
    <row r="15" spans="1:9" s="50" customFormat="1" ht="30" customHeight="1" x14ac:dyDescent="0.25">
      <c r="B15" s="170"/>
      <c r="C15" s="171"/>
      <c r="D15" s="174" t="s">
        <v>166</v>
      </c>
      <c r="E15" s="174"/>
      <c r="F15" s="174" t="s">
        <v>167</v>
      </c>
      <c r="G15" s="174"/>
      <c r="H15" s="174" t="s">
        <v>168</v>
      </c>
      <c r="I15" s="175"/>
    </row>
    <row r="16" spans="1:9" s="50" customFormat="1" ht="21.75" customHeight="1" thickBot="1" x14ac:dyDescent="0.3">
      <c r="B16" s="159" t="s">
        <v>4</v>
      </c>
      <c r="C16" s="160"/>
      <c r="D16" s="160">
        <v>169.29</v>
      </c>
      <c r="E16" s="160"/>
      <c r="F16" s="160">
        <v>169.29</v>
      </c>
      <c r="G16" s="160"/>
      <c r="H16" s="160">
        <v>169.29</v>
      </c>
      <c r="I16" s="161"/>
    </row>
  </sheetData>
  <mergeCells count="27">
    <mergeCell ref="B11:C11"/>
    <mergeCell ref="D11:I11"/>
    <mergeCell ref="B6:C6"/>
    <mergeCell ref="D6:I6"/>
    <mergeCell ref="B9:C10"/>
    <mergeCell ref="D9:I10"/>
    <mergeCell ref="B7:C7"/>
    <mergeCell ref="D7:I7"/>
    <mergeCell ref="B8:I8"/>
    <mergeCell ref="B2:I2"/>
    <mergeCell ref="B4:C4"/>
    <mergeCell ref="D4:I4"/>
    <mergeCell ref="B5:C5"/>
    <mergeCell ref="D5:I5"/>
    <mergeCell ref="B16:C16"/>
    <mergeCell ref="D16:E16"/>
    <mergeCell ref="F16:G16"/>
    <mergeCell ref="H16:I16"/>
    <mergeCell ref="B12:C12"/>
    <mergeCell ref="D12:I12"/>
    <mergeCell ref="B13:C13"/>
    <mergeCell ref="D13:I13"/>
    <mergeCell ref="B14:C15"/>
    <mergeCell ref="D14:I14"/>
    <mergeCell ref="D15:E15"/>
    <mergeCell ref="F15:G15"/>
    <mergeCell ref="H15:I15"/>
  </mergeCells>
  <printOptions horizontalCentered="1"/>
  <pageMargins left="0.55118110236220474" right="0.35433070866141736" top="0.59055118110236227" bottom="0.19685039370078741" header="0.51181102362204722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73"/>
  <sheetViews>
    <sheetView view="pageBreakPreview" zoomScale="90" zoomScaleNormal="100" workbookViewId="0">
      <selection activeCell="B7" sqref="B7:B12"/>
    </sheetView>
  </sheetViews>
  <sheetFormatPr defaultColWidth="9.140625" defaultRowHeight="15.75" x14ac:dyDescent="0.25"/>
  <cols>
    <col min="1" max="1" width="45.7109375" style="50" customWidth="1"/>
    <col min="2" max="2" width="42" style="50" customWidth="1"/>
    <col min="3" max="16384" width="9.140625" style="50"/>
  </cols>
  <sheetData>
    <row r="2" spans="1:2" ht="49.5" customHeight="1" thickBot="1" x14ac:dyDescent="0.3">
      <c r="A2" s="184" t="s">
        <v>130</v>
      </c>
      <c r="B2" s="184"/>
    </row>
    <row r="3" spans="1:2" ht="16.5" thickTop="1" x14ac:dyDescent="0.25">
      <c r="A3" s="51" t="s">
        <v>0</v>
      </c>
      <c r="B3" s="52" t="s">
        <v>4</v>
      </c>
    </row>
    <row r="4" spans="1:2" x14ac:dyDescent="0.25">
      <c r="A4" s="53" t="s">
        <v>1</v>
      </c>
      <c r="B4" s="54">
        <v>8620018330</v>
      </c>
    </row>
    <row r="5" spans="1:2" x14ac:dyDescent="0.25">
      <c r="A5" s="53" t="s">
        <v>2</v>
      </c>
      <c r="B5" s="55">
        <v>862450001</v>
      </c>
    </row>
    <row r="6" spans="1:2" s="3" customFormat="1" ht="102.75" customHeight="1" thickBot="1" x14ac:dyDescent="0.25">
      <c r="A6" s="56" t="s">
        <v>3</v>
      </c>
      <c r="B6" s="57" t="s">
        <v>119</v>
      </c>
    </row>
    <row r="7" spans="1:2" ht="65.25" customHeight="1" thickTop="1" x14ac:dyDescent="0.25">
      <c r="A7" s="58" t="s">
        <v>121</v>
      </c>
      <c r="B7" s="91" t="s">
        <v>59</v>
      </c>
    </row>
    <row r="8" spans="1:2" ht="31.5" x14ac:dyDescent="0.25">
      <c r="A8" s="59" t="s">
        <v>51</v>
      </c>
      <c r="B8" s="91" t="s">
        <v>115</v>
      </c>
    </row>
    <row r="9" spans="1:2" x14ac:dyDescent="0.25">
      <c r="A9" s="60" t="s">
        <v>116</v>
      </c>
      <c r="B9" s="91" t="s">
        <v>115</v>
      </c>
    </row>
    <row r="10" spans="1:2" ht="16.5" thickBot="1" x14ac:dyDescent="0.3">
      <c r="A10" s="61" t="s">
        <v>53</v>
      </c>
      <c r="B10" s="92"/>
    </row>
    <row r="11" spans="1:2" ht="17.25" thickTop="1" thickBot="1" x14ac:dyDescent="0.3">
      <c r="A11" s="62" t="s">
        <v>117</v>
      </c>
      <c r="B11" s="63"/>
    </row>
    <row r="12" spans="1:2" ht="115.5" customHeight="1" thickTop="1" thickBot="1" x14ac:dyDescent="0.3">
      <c r="A12" s="64" t="s">
        <v>122</v>
      </c>
      <c r="B12" s="91" t="s">
        <v>114</v>
      </c>
    </row>
    <row r="13" spans="1:2" ht="16.5" thickTop="1" x14ac:dyDescent="0.25"/>
    <row r="14" spans="1:2" ht="36" customHeight="1" x14ac:dyDescent="0.25">
      <c r="A14" s="185" t="s">
        <v>118</v>
      </c>
      <c r="B14" s="185"/>
    </row>
    <row r="15" spans="1:2" ht="52.5" customHeight="1" x14ac:dyDescent="0.25">
      <c r="A15" s="185" t="s">
        <v>120</v>
      </c>
      <c r="B15" s="185"/>
    </row>
    <row r="16" spans="1:2" x14ac:dyDescent="0.25">
      <c r="A16" s="185"/>
      <c r="B16" s="185"/>
    </row>
    <row r="17" spans="1:2" x14ac:dyDescent="0.25">
      <c r="A17" s="185"/>
      <c r="B17" s="185"/>
    </row>
    <row r="18" spans="1:2" x14ac:dyDescent="0.25">
      <c r="A18" s="185"/>
      <c r="B18" s="185"/>
    </row>
    <row r="19" spans="1:2" x14ac:dyDescent="0.25">
      <c r="A19" s="185"/>
      <c r="B19" s="185"/>
    </row>
    <row r="20" spans="1:2" x14ac:dyDescent="0.25">
      <c r="A20" s="185"/>
      <c r="B20" s="185"/>
    </row>
    <row r="21" spans="1:2" x14ac:dyDescent="0.25">
      <c r="A21" s="185"/>
      <c r="B21" s="185"/>
    </row>
    <row r="22" spans="1:2" x14ac:dyDescent="0.25">
      <c r="A22" s="185"/>
      <c r="B22" s="185"/>
    </row>
    <row r="23" spans="1:2" x14ac:dyDescent="0.25">
      <c r="A23" s="185"/>
      <c r="B23" s="185"/>
    </row>
    <row r="24" spans="1:2" x14ac:dyDescent="0.25">
      <c r="A24" s="185"/>
      <c r="B24" s="185"/>
    </row>
    <row r="25" spans="1:2" x14ac:dyDescent="0.25">
      <c r="A25" s="185"/>
      <c r="B25" s="185"/>
    </row>
    <row r="26" spans="1:2" x14ac:dyDescent="0.25">
      <c r="A26" s="185"/>
      <c r="B26" s="185"/>
    </row>
    <row r="27" spans="1:2" x14ac:dyDescent="0.25">
      <c r="A27" s="185"/>
      <c r="B27" s="185"/>
    </row>
    <row r="28" spans="1:2" x14ac:dyDescent="0.25">
      <c r="A28" s="185"/>
      <c r="B28" s="185"/>
    </row>
    <row r="29" spans="1:2" x14ac:dyDescent="0.25">
      <c r="A29" s="185"/>
      <c r="B29" s="185"/>
    </row>
    <row r="30" spans="1:2" x14ac:dyDescent="0.25">
      <c r="A30" s="185"/>
      <c r="B30" s="185"/>
    </row>
    <row r="31" spans="1:2" x14ac:dyDescent="0.25">
      <c r="A31" s="185"/>
      <c r="B31" s="185"/>
    </row>
    <row r="32" spans="1:2" x14ac:dyDescent="0.25">
      <c r="A32" s="185"/>
      <c r="B32" s="185"/>
    </row>
    <row r="33" spans="1:2" x14ac:dyDescent="0.25">
      <c r="A33" s="185"/>
      <c r="B33" s="185"/>
    </row>
    <row r="34" spans="1:2" x14ac:dyDescent="0.25">
      <c r="A34" s="185"/>
      <c r="B34" s="185"/>
    </row>
    <row r="35" spans="1:2" x14ac:dyDescent="0.25">
      <c r="A35" s="185"/>
      <c r="B35" s="185"/>
    </row>
    <row r="36" spans="1:2" x14ac:dyDescent="0.25">
      <c r="A36" s="185"/>
      <c r="B36" s="185"/>
    </row>
    <row r="37" spans="1:2" x14ac:dyDescent="0.25">
      <c r="A37" s="185"/>
      <c r="B37" s="185"/>
    </row>
    <row r="38" spans="1:2" x14ac:dyDescent="0.25">
      <c r="A38" s="185"/>
      <c r="B38" s="185"/>
    </row>
    <row r="39" spans="1:2" x14ac:dyDescent="0.25">
      <c r="A39" s="185"/>
      <c r="B39" s="185"/>
    </row>
    <row r="40" spans="1:2" x14ac:dyDescent="0.25">
      <c r="A40" s="185"/>
      <c r="B40" s="185"/>
    </row>
    <row r="41" spans="1:2" x14ac:dyDescent="0.25">
      <c r="A41" s="185"/>
      <c r="B41" s="185"/>
    </row>
    <row r="42" spans="1:2" x14ac:dyDescent="0.25">
      <c r="A42" s="185"/>
      <c r="B42" s="185"/>
    </row>
    <row r="43" spans="1:2" x14ac:dyDescent="0.25">
      <c r="A43" s="185"/>
      <c r="B43" s="185"/>
    </row>
    <row r="44" spans="1:2" x14ac:dyDescent="0.25">
      <c r="A44" s="185"/>
      <c r="B44" s="185"/>
    </row>
    <row r="45" spans="1:2" x14ac:dyDescent="0.25">
      <c r="A45" s="185"/>
      <c r="B45" s="185"/>
    </row>
    <row r="46" spans="1:2" x14ac:dyDescent="0.25">
      <c r="A46" s="185"/>
      <c r="B46" s="185"/>
    </row>
    <row r="47" spans="1:2" x14ac:dyDescent="0.25">
      <c r="A47" s="185"/>
      <c r="B47" s="185"/>
    </row>
    <row r="48" spans="1:2" x14ac:dyDescent="0.25">
      <c r="A48" s="185"/>
      <c r="B48" s="185"/>
    </row>
    <row r="49" spans="1:2" x14ac:dyDescent="0.25">
      <c r="A49" s="185"/>
      <c r="B49" s="185"/>
    </row>
    <row r="50" spans="1:2" x14ac:dyDescent="0.25">
      <c r="A50" s="185"/>
      <c r="B50" s="185"/>
    </row>
    <row r="51" spans="1:2" x14ac:dyDescent="0.25">
      <c r="A51" s="185"/>
      <c r="B51" s="185"/>
    </row>
    <row r="52" spans="1:2" x14ac:dyDescent="0.25">
      <c r="A52" s="185"/>
      <c r="B52" s="185"/>
    </row>
    <row r="53" spans="1:2" x14ac:dyDescent="0.25">
      <c r="A53" s="185"/>
      <c r="B53" s="185"/>
    </row>
    <row r="54" spans="1:2" x14ac:dyDescent="0.25">
      <c r="A54" s="185"/>
      <c r="B54" s="185"/>
    </row>
    <row r="55" spans="1:2" x14ac:dyDescent="0.25">
      <c r="A55" s="185"/>
      <c r="B55" s="185"/>
    </row>
    <row r="56" spans="1:2" x14ac:dyDescent="0.25">
      <c r="A56" s="185"/>
      <c r="B56" s="185"/>
    </row>
    <row r="57" spans="1:2" x14ac:dyDescent="0.25">
      <c r="A57" s="185"/>
      <c r="B57" s="185"/>
    </row>
    <row r="58" spans="1:2" x14ac:dyDescent="0.25">
      <c r="A58" s="185"/>
      <c r="B58" s="185"/>
    </row>
    <row r="59" spans="1:2" x14ac:dyDescent="0.25">
      <c r="A59" s="185"/>
      <c r="B59" s="185"/>
    </row>
    <row r="60" spans="1:2" x14ac:dyDescent="0.25">
      <c r="A60" s="185"/>
      <c r="B60" s="185"/>
    </row>
    <row r="61" spans="1:2" x14ac:dyDescent="0.25">
      <c r="A61" s="185"/>
      <c r="B61" s="185"/>
    </row>
    <row r="62" spans="1:2" x14ac:dyDescent="0.25">
      <c r="A62" s="185"/>
      <c r="B62" s="185"/>
    </row>
    <row r="63" spans="1:2" x14ac:dyDescent="0.25">
      <c r="A63" s="185"/>
      <c r="B63" s="185"/>
    </row>
    <row r="64" spans="1:2" x14ac:dyDescent="0.25">
      <c r="A64" s="185"/>
      <c r="B64" s="185"/>
    </row>
    <row r="65" spans="1:2" x14ac:dyDescent="0.25">
      <c r="A65" s="185"/>
      <c r="B65" s="185"/>
    </row>
    <row r="66" spans="1:2" x14ac:dyDescent="0.25">
      <c r="A66" s="185"/>
      <c r="B66" s="185"/>
    </row>
    <row r="67" spans="1:2" x14ac:dyDescent="0.25">
      <c r="A67" s="185"/>
      <c r="B67" s="185"/>
    </row>
    <row r="68" spans="1:2" x14ac:dyDescent="0.25">
      <c r="A68" s="185"/>
      <c r="B68" s="185"/>
    </row>
    <row r="69" spans="1:2" x14ac:dyDescent="0.25">
      <c r="A69" s="185"/>
      <c r="B69" s="185"/>
    </row>
    <row r="70" spans="1:2" x14ac:dyDescent="0.25">
      <c r="A70" s="185"/>
      <c r="B70" s="185"/>
    </row>
    <row r="71" spans="1:2" x14ac:dyDescent="0.25">
      <c r="A71" s="185"/>
      <c r="B71" s="185"/>
    </row>
    <row r="72" spans="1:2" x14ac:dyDescent="0.25">
      <c r="A72" s="185"/>
      <c r="B72" s="185"/>
    </row>
    <row r="73" spans="1:2" x14ac:dyDescent="0.25">
      <c r="A73" s="185"/>
      <c r="B73" s="185"/>
    </row>
  </sheetData>
  <mergeCells count="61">
    <mergeCell ref="A73:B73"/>
    <mergeCell ref="A71:B71"/>
    <mergeCell ref="A72:B72"/>
    <mergeCell ref="A69:B69"/>
    <mergeCell ref="A70:B70"/>
    <mergeCell ref="A67:B67"/>
    <mergeCell ref="A68:B68"/>
    <mergeCell ref="A65:B65"/>
    <mergeCell ref="A66:B66"/>
    <mergeCell ref="A61:B61"/>
    <mergeCell ref="A56:B56"/>
    <mergeCell ref="A64:B64"/>
    <mergeCell ref="A63:B63"/>
    <mergeCell ref="A62:B62"/>
    <mergeCell ref="A51:B51"/>
    <mergeCell ref="A53:B53"/>
    <mergeCell ref="A54:B54"/>
    <mergeCell ref="A59:B59"/>
    <mergeCell ref="A60:B60"/>
    <mergeCell ref="A57:B57"/>
    <mergeCell ref="A58:B58"/>
    <mergeCell ref="A55:B55"/>
    <mergeCell ref="A52:B52"/>
    <mergeCell ref="A49:B49"/>
    <mergeCell ref="A50:B50"/>
    <mergeCell ref="A47:B47"/>
    <mergeCell ref="A48:B48"/>
    <mergeCell ref="A39:B39"/>
    <mergeCell ref="A46:B46"/>
    <mergeCell ref="A44:B44"/>
    <mergeCell ref="A41:B41"/>
    <mergeCell ref="A42:B42"/>
    <mergeCell ref="A40:B40"/>
    <mergeCell ref="A37:B37"/>
    <mergeCell ref="A38:B38"/>
    <mergeCell ref="A43:B43"/>
    <mergeCell ref="A36:B36"/>
    <mergeCell ref="A45:B45"/>
    <mergeCell ref="A21:B21"/>
    <mergeCell ref="A22:B22"/>
    <mergeCell ref="A27:B27"/>
    <mergeCell ref="A20:B20"/>
    <mergeCell ref="A18:B18"/>
    <mergeCell ref="A24:B24"/>
    <mergeCell ref="A35:B35"/>
    <mergeCell ref="A28:B28"/>
    <mergeCell ref="A25:B25"/>
    <mergeCell ref="A26:B26"/>
    <mergeCell ref="A23:B23"/>
    <mergeCell ref="A33:B33"/>
    <mergeCell ref="A34:B34"/>
    <mergeCell ref="A31:B31"/>
    <mergeCell ref="A32:B32"/>
    <mergeCell ref="A29:B29"/>
    <mergeCell ref="A30:B30"/>
    <mergeCell ref="A2:B2"/>
    <mergeCell ref="A14:B14"/>
    <mergeCell ref="A19:B19"/>
    <mergeCell ref="A15:B15"/>
    <mergeCell ref="A17:B17"/>
    <mergeCell ref="A16:B16"/>
  </mergeCells>
  <phoneticPr fontId="2" type="noConversion"/>
  <printOptions horizontalCentered="1"/>
  <pageMargins left="0.55118110236220474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zoomScale="70" zoomScaleNormal="70" zoomScaleSheetLayoutView="85" workbookViewId="0">
      <selection activeCell="K27" sqref="K27"/>
    </sheetView>
  </sheetViews>
  <sheetFormatPr defaultColWidth="9.140625" defaultRowHeight="15.75" x14ac:dyDescent="0.2"/>
  <cols>
    <col min="1" max="1" width="4.5703125" style="2" customWidth="1"/>
    <col min="2" max="3" width="9.140625" style="2"/>
    <col min="4" max="4" width="34.140625" style="2" customWidth="1"/>
    <col min="5" max="5" width="11" style="2" customWidth="1"/>
    <col min="6" max="8" width="9.140625" style="2"/>
    <col min="9" max="9" width="5" style="2" customWidth="1"/>
    <col min="10" max="10" width="9.140625" style="2"/>
    <col min="11" max="11" width="13.85546875" style="2" bestFit="1" customWidth="1"/>
    <col min="12" max="12" width="13.28515625" style="2" bestFit="1" customWidth="1"/>
    <col min="13" max="16384" width="9.140625" style="2"/>
  </cols>
  <sheetData>
    <row r="1" spans="2:12" ht="22.5" customHeight="1" x14ac:dyDescent="0.2">
      <c r="B1" s="194" t="s">
        <v>131</v>
      </c>
      <c r="C1" s="194"/>
      <c r="D1" s="194"/>
      <c r="E1" s="194"/>
      <c r="F1" s="194"/>
      <c r="G1" s="194"/>
      <c r="H1" s="194"/>
      <c r="I1" s="194"/>
      <c r="J1" s="194"/>
    </row>
    <row r="2" spans="2:12" ht="17.25" customHeight="1" x14ac:dyDescent="0.2">
      <c r="B2" s="199" t="s">
        <v>0</v>
      </c>
      <c r="C2" s="199"/>
      <c r="D2" s="199"/>
      <c r="E2" s="200" t="s">
        <v>4</v>
      </c>
      <c r="F2" s="200"/>
      <c r="G2" s="200"/>
      <c r="H2" s="200"/>
      <c r="I2" s="200"/>
      <c r="J2" s="200"/>
    </row>
    <row r="3" spans="2:12" ht="20.25" customHeight="1" x14ac:dyDescent="0.2">
      <c r="B3" s="199" t="s">
        <v>1</v>
      </c>
      <c r="C3" s="199"/>
      <c r="D3" s="199"/>
      <c r="E3" s="200">
        <v>8620018330</v>
      </c>
      <c r="F3" s="200"/>
      <c r="G3" s="200"/>
      <c r="H3" s="200"/>
      <c r="I3" s="200"/>
      <c r="J3" s="200"/>
    </row>
    <row r="4" spans="2:12" ht="21.75" customHeight="1" x14ac:dyDescent="0.2">
      <c r="B4" s="199" t="s">
        <v>2</v>
      </c>
      <c r="C4" s="199"/>
      <c r="D4" s="199"/>
      <c r="E4" s="200">
        <v>862450001</v>
      </c>
      <c r="F4" s="200"/>
      <c r="G4" s="200"/>
      <c r="H4" s="200"/>
      <c r="I4" s="200"/>
      <c r="J4" s="200"/>
    </row>
    <row r="5" spans="2:12" ht="68.25" customHeight="1" x14ac:dyDescent="0.2">
      <c r="B5" s="199" t="s">
        <v>3</v>
      </c>
      <c r="C5" s="199"/>
      <c r="D5" s="199"/>
      <c r="E5" s="201" t="s">
        <v>5</v>
      </c>
      <c r="F5" s="201"/>
      <c r="G5" s="201"/>
      <c r="H5" s="201"/>
      <c r="I5" s="201"/>
      <c r="J5" s="201"/>
    </row>
    <row r="6" spans="2:12" ht="15.75" customHeight="1" x14ac:dyDescent="0.2">
      <c r="B6" s="199" t="s">
        <v>135</v>
      </c>
      <c r="C6" s="199"/>
      <c r="D6" s="199"/>
      <c r="E6" s="200" t="s">
        <v>136</v>
      </c>
      <c r="F6" s="200"/>
      <c r="G6" s="200"/>
      <c r="H6" s="200"/>
      <c r="I6" s="200"/>
      <c r="J6" s="200"/>
    </row>
    <row r="7" spans="2:12" x14ac:dyDescent="0.2">
      <c r="B7" s="71"/>
      <c r="C7" s="71"/>
      <c r="D7" s="71"/>
      <c r="E7" s="71"/>
      <c r="F7" s="71"/>
      <c r="G7" s="71"/>
      <c r="H7" s="71"/>
      <c r="I7" s="71"/>
      <c r="J7" s="71"/>
    </row>
    <row r="8" spans="2:12" s="4" customFormat="1" ht="24" customHeight="1" x14ac:dyDescent="0.2">
      <c r="B8" s="205" t="s">
        <v>6</v>
      </c>
      <c r="C8" s="205"/>
      <c r="D8" s="205"/>
      <c r="E8" s="206" t="s">
        <v>7</v>
      </c>
      <c r="F8" s="206"/>
      <c r="G8" s="206"/>
      <c r="H8" s="206"/>
      <c r="I8" s="206"/>
      <c r="J8" s="206"/>
    </row>
    <row r="9" spans="2:12" ht="52.5" customHeight="1" x14ac:dyDescent="0.2">
      <c r="B9" s="186" t="s">
        <v>8</v>
      </c>
      <c r="C9" s="186"/>
      <c r="D9" s="186"/>
      <c r="E9" s="204" t="s">
        <v>9</v>
      </c>
      <c r="F9" s="204"/>
      <c r="G9" s="204"/>
      <c r="H9" s="204"/>
      <c r="I9" s="204"/>
      <c r="J9" s="204"/>
    </row>
    <row r="10" spans="2:12" ht="19.5" customHeight="1" x14ac:dyDescent="0.2">
      <c r="B10" s="186" t="s">
        <v>10</v>
      </c>
      <c r="C10" s="186"/>
      <c r="D10" s="186"/>
      <c r="E10" s="187">
        <f>[1]производство!$G$41+[1]передача!$G$40-[1]передача!$G$33</f>
        <v>141611.94088069734</v>
      </c>
      <c r="F10" s="187"/>
      <c r="G10" s="187"/>
      <c r="H10" s="187"/>
      <c r="I10" s="187"/>
      <c r="J10" s="187"/>
      <c r="K10" s="68"/>
    </row>
    <row r="11" spans="2:12" ht="56.25" customHeight="1" x14ac:dyDescent="0.2">
      <c r="B11" s="186" t="s">
        <v>11</v>
      </c>
      <c r="C11" s="186"/>
      <c r="D11" s="186"/>
      <c r="E11" s="187">
        <f>E13+E22+E23+E24+E25+E27+E29+E30+E21</f>
        <v>141564.01148712053</v>
      </c>
      <c r="F11" s="187"/>
      <c r="G11" s="187"/>
      <c r="H11" s="187"/>
      <c r="I11" s="187"/>
      <c r="J11" s="187"/>
      <c r="K11" s="69"/>
      <c r="L11" s="65"/>
    </row>
    <row r="12" spans="2:12" ht="33.75" customHeight="1" x14ac:dyDescent="0.2">
      <c r="B12" s="186" t="s">
        <v>12</v>
      </c>
      <c r="C12" s="186"/>
      <c r="D12" s="186"/>
      <c r="E12" s="187">
        <v>0</v>
      </c>
      <c r="F12" s="187"/>
      <c r="G12" s="187"/>
      <c r="H12" s="187"/>
      <c r="I12" s="187"/>
      <c r="J12" s="187"/>
    </row>
    <row r="13" spans="2:12" ht="22.5" customHeight="1" x14ac:dyDescent="0.2">
      <c r="B13" s="186" t="s">
        <v>26</v>
      </c>
      <c r="C13" s="186"/>
      <c r="D13" s="186"/>
      <c r="E13" s="187">
        <v>76839.511487120544</v>
      </c>
      <c r="F13" s="187"/>
      <c r="G13" s="187"/>
      <c r="H13" s="187"/>
      <c r="I13" s="187"/>
      <c r="J13" s="187"/>
    </row>
    <row r="14" spans="2:12" ht="34.5" customHeight="1" x14ac:dyDescent="0.2">
      <c r="B14" s="197" t="s">
        <v>126</v>
      </c>
      <c r="C14" s="197"/>
      <c r="D14" s="197"/>
      <c r="E14" s="202">
        <f>E13</f>
        <v>76839.511487120544</v>
      </c>
      <c r="F14" s="202"/>
      <c r="G14" s="202"/>
      <c r="H14" s="202"/>
      <c r="I14" s="202"/>
      <c r="J14" s="202"/>
    </row>
    <row r="15" spans="2:12" ht="22.5" customHeight="1" x14ac:dyDescent="0.2">
      <c r="B15" s="197" t="s">
        <v>128</v>
      </c>
      <c r="C15" s="197"/>
      <c r="D15" s="197"/>
      <c r="E15" s="202">
        <f>E14/E16*1000</f>
        <v>2290.9555953164559</v>
      </c>
      <c r="F15" s="202"/>
      <c r="G15" s="202"/>
      <c r="H15" s="202"/>
      <c r="I15" s="202"/>
      <c r="J15" s="202"/>
    </row>
    <row r="16" spans="2:12" ht="22.5" customHeight="1" x14ac:dyDescent="0.2">
      <c r="B16" s="197" t="s">
        <v>129</v>
      </c>
      <c r="C16" s="197"/>
      <c r="D16" s="197"/>
      <c r="E16" s="202">
        <v>33540.375747224592</v>
      </c>
      <c r="F16" s="202"/>
      <c r="G16" s="202"/>
      <c r="H16" s="202"/>
      <c r="I16" s="202"/>
      <c r="J16" s="202"/>
    </row>
    <row r="17" spans="2:12" ht="47.25" customHeight="1" x14ac:dyDescent="0.2">
      <c r="B17" s="197" t="s">
        <v>125</v>
      </c>
      <c r="C17" s="197"/>
      <c r="D17" s="197"/>
      <c r="E17" s="203" t="s">
        <v>127</v>
      </c>
      <c r="F17" s="203"/>
      <c r="G17" s="203"/>
      <c r="H17" s="203"/>
      <c r="I17" s="203"/>
      <c r="J17" s="203"/>
    </row>
    <row r="18" spans="2:12" ht="54" customHeight="1" x14ac:dyDescent="0.2">
      <c r="B18" s="186" t="s">
        <v>13</v>
      </c>
      <c r="C18" s="186"/>
      <c r="D18" s="186"/>
      <c r="E18" s="198" t="s">
        <v>59</v>
      </c>
      <c r="F18" s="198"/>
      <c r="G18" s="198"/>
      <c r="H18" s="198"/>
      <c r="I18" s="198"/>
      <c r="J18" s="198"/>
    </row>
    <row r="19" spans="2:12" ht="15.75" customHeight="1" x14ac:dyDescent="0.2">
      <c r="B19" s="186" t="s">
        <v>14</v>
      </c>
      <c r="C19" s="186"/>
      <c r="D19" s="186"/>
      <c r="E19" s="196" t="s">
        <v>59</v>
      </c>
      <c r="F19" s="196"/>
      <c r="G19" s="196"/>
      <c r="H19" s="196"/>
      <c r="I19" s="196"/>
      <c r="J19" s="196"/>
    </row>
    <row r="20" spans="2:12" ht="15.75" customHeight="1" x14ac:dyDescent="0.2">
      <c r="B20" s="186" t="s">
        <v>15</v>
      </c>
      <c r="C20" s="186"/>
      <c r="D20" s="186"/>
      <c r="E20" s="196" t="s">
        <v>59</v>
      </c>
      <c r="F20" s="196"/>
      <c r="G20" s="196"/>
      <c r="H20" s="196"/>
      <c r="I20" s="196"/>
      <c r="J20" s="196"/>
    </row>
    <row r="21" spans="2:12" ht="51" customHeight="1" x14ac:dyDescent="0.2">
      <c r="B21" s="186" t="s">
        <v>16</v>
      </c>
      <c r="C21" s="186"/>
      <c r="D21" s="186"/>
      <c r="E21" s="187">
        <v>6181</v>
      </c>
      <c r="F21" s="187"/>
      <c r="G21" s="187"/>
      <c r="H21" s="187"/>
      <c r="I21" s="187"/>
      <c r="J21" s="187"/>
    </row>
    <row r="22" spans="2:12" s="5" customFormat="1" ht="57" customHeight="1" x14ac:dyDescent="0.2">
      <c r="B22" s="186" t="s">
        <v>85</v>
      </c>
      <c r="C22" s="186"/>
      <c r="D22" s="186"/>
      <c r="E22" s="188">
        <v>1014</v>
      </c>
      <c r="F22" s="188"/>
      <c r="G22" s="188"/>
      <c r="H22" s="188"/>
      <c r="I22" s="188"/>
      <c r="J22" s="188"/>
    </row>
    <row r="23" spans="2:12" s="5" customFormat="1" ht="57.75" customHeight="1" x14ac:dyDescent="0.2">
      <c r="B23" s="186" t="s">
        <v>17</v>
      </c>
      <c r="C23" s="186"/>
      <c r="D23" s="186"/>
      <c r="E23" s="188">
        <v>31452</v>
      </c>
      <c r="F23" s="188"/>
      <c r="G23" s="188"/>
      <c r="H23" s="188"/>
      <c r="I23" s="188"/>
      <c r="J23" s="188"/>
    </row>
    <row r="24" spans="2:12" ht="68.25" customHeight="1" x14ac:dyDescent="0.2">
      <c r="B24" s="186" t="s">
        <v>18</v>
      </c>
      <c r="C24" s="186"/>
      <c r="D24" s="186"/>
      <c r="E24" s="188">
        <v>11616</v>
      </c>
      <c r="F24" s="188"/>
      <c r="G24" s="188"/>
      <c r="H24" s="188"/>
      <c r="I24" s="188"/>
      <c r="J24" s="188"/>
    </row>
    <row r="25" spans="2:12" ht="30" customHeight="1" x14ac:dyDescent="0.2">
      <c r="B25" s="186" t="s">
        <v>19</v>
      </c>
      <c r="C25" s="186"/>
      <c r="D25" s="186"/>
      <c r="E25" s="188">
        <v>4435</v>
      </c>
      <c r="F25" s="188"/>
      <c r="G25" s="188"/>
      <c r="H25" s="188"/>
      <c r="I25" s="188"/>
      <c r="J25" s="188"/>
    </row>
    <row r="26" spans="2:12" ht="32.25" customHeight="1" x14ac:dyDescent="0.2">
      <c r="B26" s="186" t="s">
        <v>20</v>
      </c>
      <c r="C26" s="186"/>
      <c r="D26" s="186"/>
      <c r="E26" s="188">
        <v>965</v>
      </c>
      <c r="F26" s="188"/>
      <c r="G26" s="188"/>
      <c r="H26" s="188"/>
      <c r="I26" s="188"/>
      <c r="J26" s="188"/>
    </row>
    <row r="27" spans="2:12" ht="34.5" customHeight="1" x14ac:dyDescent="0.2">
      <c r="B27" s="186" t="s">
        <v>21</v>
      </c>
      <c r="C27" s="186"/>
      <c r="D27" s="186"/>
      <c r="E27" s="188">
        <f>6781+2.5-2000</f>
        <v>4783.5</v>
      </c>
      <c r="F27" s="188"/>
      <c r="G27" s="188"/>
      <c r="H27" s="188"/>
      <c r="I27" s="188"/>
      <c r="J27" s="188"/>
      <c r="K27" s="90"/>
    </row>
    <row r="28" spans="2:12" ht="31.5" customHeight="1" x14ac:dyDescent="0.2">
      <c r="B28" s="186" t="s">
        <v>22</v>
      </c>
      <c r="C28" s="186"/>
      <c r="D28" s="186"/>
      <c r="E28" s="188">
        <v>1052</v>
      </c>
      <c r="F28" s="188"/>
      <c r="G28" s="188"/>
      <c r="H28" s="188"/>
      <c r="I28" s="188"/>
      <c r="J28" s="188"/>
    </row>
    <row r="29" spans="2:12" ht="47.25" customHeight="1" x14ac:dyDescent="0.2">
      <c r="B29" s="186" t="s">
        <v>23</v>
      </c>
      <c r="C29" s="186"/>
      <c r="D29" s="186"/>
      <c r="E29" s="188">
        <v>4742</v>
      </c>
      <c r="F29" s="188"/>
      <c r="G29" s="188"/>
      <c r="H29" s="188"/>
      <c r="I29" s="188"/>
      <c r="J29" s="188"/>
    </row>
    <row r="30" spans="2:12" ht="77.25" customHeight="1" x14ac:dyDescent="0.2">
      <c r="B30" s="186" t="s">
        <v>24</v>
      </c>
      <c r="C30" s="186"/>
      <c r="D30" s="186"/>
      <c r="E30" s="188">
        <v>501</v>
      </c>
      <c r="F30" s="188"/>
      <c r="G30" s="188"/>
      <c r="H30" s="188"/>
      <c r="I30" s="188"/>
      <c r="J30" s="188"/>
    </row>
    <row r="31" spans="2:12" ht="32.25" customHeight="1" x14ac:dyDescent="0.2">
      <c r="B31" s="186" t="s">
        <v>25</v>
      </c>
      <c r="C31" s="186"/>
      <c r="D31" s="186"/>
      <c r="E31" s="193">
        <f>E10-E11</f>
        <v>47.929393576807342</v>
      </c>
      <c r="F31" s="193"/>
      <c r="G31" s="193"/>
      <c r="H31" s="193"/>
      <c r="I31" s="193"/>
      <c r="J31" s="193"/>
      <c r="L31" s="70"/>
    </row>
    <row r="32" spans="2:12" ht="119.25" customHeight="1" x14ac:dyDescent="0.2">
      <c r="B32" s="186" t="s">
        <v>27</v>
      </c>
      <c r="C32" s="186"/>
      <c r="D32" s="186"/>
      <c r="E32" s="187" t="s">
        <v>59</v>
      </c>
      <c r="F32" s="187"/>
      <c r="G32" s="187"/>
      <c r="H32" s="187"/>
      <c r="I32" s="187"/>
      <c r="J32" s="187"/>
    </row>
    <row r="33" spans="2:11" ht="33.75" customHeight="1" x14ac:dyDescent="0.2">
      <c r="B33" s="186" t="s">
        <v>28</v>
      </c>
      <c r="C33" s="186"/>
      <c r="D33" s="186"/>
      <c r="E33" s="187" t="s">
        <v>59</v>
      </c>
      <c r="F33" s="187"/>
      <c r="G33" s="187"/>
      <c r="H33" s="187"/>
      <c r="I33" s="187"/>
      <c r="J33" s="187"/>
    </row>
    <row r="34" spans="2:11" ht="32.25" customHeight="1" x14ac:dyDescent="0.2">
      <c r="B34" s="186" t="s">
        <v>29</v>
      </c>
      <c r="C34" s="186"/>
      <c r="D34" s="186"/>
      <c r="E34" s="187" t="s">
        <v>59</v>
      </c>
      <c r="F34" s="187"/>
      <c r="G34" s="187"/>
      <c r="H34" s="187"/>
      <c r="I34" s="187"/>
      <c r="J34" s="187"/>
    </row>
    <row r="35" spans="2:11" ht="61.5" customHeight="1" x14ac:dyDescent="0.2">
      <c r="B35" s="186" t="s">
        <v>33</v>
      </c>
      <c r="C35" s="186"/>
      <c r="D35" s="186"/>
      <c r="E35" s="195" t="s">
        <v>59</v>
      </c>
      <c r="F35" s="195"/>
      <c r="G35" s="195"/>
      <c r="H35" s="195"/>
      <c r="I35" s="195"/>
      <c r="J35" s="195"/>
    </row>
    <row r="36" spans="2:11" ht="27.75" customHeight="1" x14ac:dyDescent="0.2">
      <c r="B36" s="186" t="s">
        <v>30</v>
      </c>
      <c r="C36" s="186"/>
      <c r="D36" s="186"/>
      <c r="E36" s="187">
        <v>758</v>
      </c>
      <c r="F36" s="187"/>
      <c r="G36" s="187"/>
      <c r="H36" s="187"/>
      <c r="I36" s="187"/>
      <c r="J36" s="187"/>
    </row>
    <row r="37" spans="2:11" ht="18.75" customHeight="1" x14ac:dyDescent="0.2">
      <c r="B37" s="186" t="s">
        <v>31</v>
      </c>
      <c r="C37" s="186"/>
      <c r="D37" s="186"/>
      <c r="E37" s="187">
        <v>91.5</v>
      </c>
      <c r="F37" s="187"/>
      <c r="G37" s="187"/>
      <c r="H37" s="187"/>
      <c r="I37" s="187"/>
      <c r="J37" s="187"/>
    </row>
    <row r="38" spans="2:11" ht="37.5" customHeight="1" x14ac:dyDescent="0.2">
      <c r="B38" s="186" t="s">
        <v>32</v>
      </c>
      <c r="C38" s="186"/>
      <c r="D38" s="186"/>
      <c r="E38" s="187">
        <v>519.6</v>
      </c>
      <c r="F38" s="187"/>
      <c r="G38" s="187"/>
      <c r="H38" s="187"/>
      <c r="I38" s="187"/>
      <c r="J38" s="187"/>
    </row>
    <row r="39" spans="2:11" ht="30" customHeight="1" x14ac:dyDescent="0.2">
      <c r="B39" s="186" t="s">
        <v>34</v>
      </c>
      <c r="C39" s="186"/>
      <c r="D39" s="186"/>
      <c r="E39" s="187">
        <v>0</v>
      </c>
      <c r="F39" s="187"/>
      <c r="G39" s="187"/>
      <c r="H39" s="187"/>
      <c r="I39" s="187"/>
      <c r="J39" s="187"/>
    </row>
    <row r="40" spans="2:11" ht="31.5" customHeight="1" x14ac:dyDescent="0.2">
      <c r="B40" s="186" t="s">
        <v>35</v>
      </c>
      <c r="C40" s="186"/>
      <c r="D40" s="186"/>
      <c r="E40" s="187">
        <v>179.38</v>
      </c>
      <c r="F40" s="187"/>
      <c r="G40" s="187"/>
      <c r="H40" s="187"/>
      <c r="I40" s="187"/>
      <c r="J40" s="187"/>
      <c r="K40" s="65"/>
    </row>
    <row r="41" spans="2:11" ht="19.5" customHeight="1" x14ac:dyDescent="0.2">
      <c r="B41" s="192" t="s">
        <v>36</v>
      </c>
      <c r="C41" s="192"/>
      <c r="D41" s="192"/>
      <c r="E41" s="187">
        <f>E40-E42</f>
        <v>173.12</v>
      </c>
      <c r="F41" s="187"/>
      <c r="G41" s="187"/>
      <c r="H41" s="187"/>
      <c r="I41" s="187"/>
      <c r="J41" s="187"/>
    </row>
    <row r="42" spans="2:11" ht="19.5" customHeight="1" x14ac:dyDescent="0.2">
      <c r="B42" s="192" t="s">
        <v>37</v>
      </c>
      <c r="C42" s="192"/>
      <c r="D42" s="192"/>
      <c r="E42" s="187">
        <v>6.26</v>
      </c>
      <c r="F42" s="187"/>
      <c r="G42" s="187"/>
      <c r="H42" s="187"/>
      <c r="I42" s="187"/>
      <c r="J42" s="187"/>
    </row>
    <row r="43" spans="2:11" ht="39" customHeight="1" x14ac:dyDescent="0.2">
      <c r="B43" s="186" t="s">
        <v>38</v>
      </c>
      <c r="C43" s="186"/>
      <c r="D43" s="186"/>
      <c r="E43" s="187">
        <f>29.86/233.41*100</f>
        <v>12.792939462747954</v>
      </c>
      <c r="F43" s="187"/>
      <c r="G43" s="187"/>
      <c r="H43" s="187"/>
      <c r="I43" s="187"/>
      <c r="J43" s="187"/>
    </row>
    <row r="44" spans="2:11" ht="58.5" customHeight="1" x14ac:dyDescent="0.2">
      <c r="B44" s="186" t="s">
        <v>39</v>
      </c>
      <c r="C44" s="186"/>
      <c r="D44" s="186"/>
      <c r="E44" s="187">
        <v>16.5</v>
      </c>
      <c r="F44" s="187"/>
      <c r="G44" s="187"/>
      <c r="H44" s="187"/>
      <c r="I44" s="187"/>
      <c r="J44" s="187"/>
    </row>
    <row r="45" spans="2:11" ht="30.75" customHeight="1" x14ac:dyDescent="0.2">
      <c r="B45" s="186" t="s">
        <v>40</v>
      </c>
      <c r="C45" s="186"/>
      <c r="D45" s="186"/>
      <c r="E45" s="187">
        <v>8.3000000000000007</v>
      </c>
      <c r="F45" s="187"/>
      <c r="G45" s="187"/>
      <c r="H45" s="187"/>
      <c r="I45" s="187"/>
      <c r="J45" s="187"/>
    </row>
    <row r="46" spans="2:11" ht="19.5" customHeight="1" x14ac:dyDescent="0.2">
      <c r="B46" s="186" t="s">
        <v>41</v>
      </c>
      <c r="C46" s="186"/>
      <c r="D46" s="186"/>
      <c r="E46" s="191">
        <v>1</v>
      </c>
      <c r="F46" s="191"/>
      <c r="G46" s="191"/>
      <c r="H46" s="191"/>
      <c r="I46" s="191"/>
      <c r="J46" s="191"/>
    </row>
    <row r="47" spans="2:11" ht="43.5" customHeight="1" x14ac:dyDescent="0.2">
      <c r="B47" s="186" t="s">
        <v>42</v>
      </c>
      <c r="C47" s="186"/>
      <c r="D47" s="186"/>
      <c r="E47" s="191">
        <v>2</v>
      </c>
      <c r="F47" s="191"/>
      <c r="G47" s="191"/>
      <c r="H47" s="191"/>
      <c r="I47" s="191"/>
      <c r="J47" s="191"/>
    </row>
    <row r="48" spans="2:11" ht="21" customHeight="1" x14ac:dyDescent="0.2">
      <c r="B48" s="186" t="s">
        <v>43</v>
      </c>
      <c r="C48" s="186"/>
      <c r="D48" s="186"/>
      <c r="E48" s="190">
        <v>45</v>
      </c>
      <c r="F48" s="190"/>
      <c r="G48" s="190"/>
      <c r="H48" s="190"/>
      <c r="I48" s="190"/>
      <c r="J48" s="190"/>
    </row>
    <row r="49" spans="2:10" ht="41.25" customHeight="1" x14ac:dyDescent="0.2">
      <c r="B49" s="186" t="s">
        <v>44</v>
      </c>
      <c r="C49" s="186"/>
      <c r="D49" s="186"/>
      <c r="E49" s="190">
        <v>54</v>
      </c>
      <c r="F49" s="190"/>
      <c r="G49" s="190"/>
      <c r="H49" s="190"/>
      <c r="I49" s="190"/>
      <c r="J49" s="190"/>
    </row>
    <row r="50" spans="2:10" ht="59.25" customHeight="1" x14ac:dyDescent="0.2">
      <c r="B50" s="186" t="s">
        <v>45</v>
      </c>
      <c r="C50" s="186"/>
      <c r="D50" s="186"/>
      <c r="E50" s="188">
        <f>[1]топливо!$B$34</f>
        <v>168.02472727272726</v>
      </c>
      <c r="F50" s="188"/>
      <c r="G50" s="188"/>
      <c r="H50" s="188"/>
      <c r="I50" s="188"/>
      <c r="J50" s="188"/>
    </row>
    <row r="51" spans="2:10" ht="69.75" customHeight="1" x14ac:dyDescent="0.2">
      <c r="B51" s="186" t="s">
        <v>46</v>
      </c>
      <c r="C51" s="186"/>
      <c r="D51" s="186"/>
      <c r="E51" s="188">
        <v>0</v>
      </c>
      <c r="F51" s="188"/>
      <c r="G51" s="188"/>
      <c r="H51" s="188"/>
      <c r="I51" s="188"/>
      <c r="J51" s="188"/>
    </row>
    <row r="52" spans="2:10" ht="58.5" customHeight="1" x14ac:dyDescent="0.2">
      <c r="B52" s="186" t="s">
        <v>47</v>
      </c>
      <c r="C52" s="186"/>
      <c r="D52" s="186"/>
      <c r="E52" s="187"/>
      <c r="F52" s="187"/>
      <c r="G52" s="187"/>
      <c r="H52" s="187"/>
      <c r="I52" s="187"/>
      <c r="J52" s="187"/>
    </row>
    <row r="53" spans="2:10" ht="40.5" customHeight="1" x14ac:dyDescent="0.2">
      <c r="B53" s="189" t="s">
        <v>48</v>
      </c>
      <c r="C53" s="189"/>
      <c r="D53" s="189"/>
      <c r="E53" s="189"/>
      <c r="F53" s="189"/>
      <c r="G53" s="189"/>
      <c r="H53" s="189"/>
      <c r="I53" s="189"/>
      <c r="J53" s="189"/>
    </row>
    <row r="54" spans="2:10" ht="27.75" customHeight="1" x14ac:dyDescent="0.2"/>
    <row r="55" spans="2:10" ht="27" customHeight="1" x14ac:dyDescent="0.2"/>
  </sheetData>
  <mergeCells count="102">
    <mergeCell ref="B6:D6"/>
    <mergeCell ref="E2:J2"/>
    <mergeCell ref="E5:J5"/>
    <mergeCell ref="E6:J6"/>
    <mergeCell ref="E3:J3"/>
    <mergeCell ref="E4:J4"/>
    <mergeCell ref="E16:J16"/>
    <mergeCell ref="E17:J17"/>
    <mergeCell ref="E14:J14"/>
    <mergeCell ref="E15:J15"/>
    <mergeCell ref="B2:D2"/>
    <mergeCell ref="B3:D3"/>
    <mergeCell ref="B9:D9"/>
    <mergeCell ref="E9:J9"/>
    <mergeCell ref="B4:D4"/>
    <mergeCell ref="B5:D5"/>
    <mergeCell ref="B8:D8"/>
    <mergeCell ref="E8:J8"/>
    <mergeCell ref="B16:D16"/>
    <mergeCell ref="B11:D11"/>
    <mergeCell ref="E11:J11"/>
    <mergeCell ref="B12:D12"/>
    <mergeCell ref="E12:J12"/>
    <mergeCell ref="B13:D13"/>
    <mergeCell ref="E13:J13"/>
    <mergeCell ref="B17:D17"/>
    <mergeCell ref="B10:D10"/>
    <mergeCell ref="E10:J10"/>
    <mergeCell ref="B26:D26"/>
    <mergeCell ref="E26:J26"/>
    <mergeCell ref="B25:D25"/>
    <mergeCell ref="E25:J25"/>
    <mergeCell ref="B19:D19"/>
    <mergeCell ref="E19:J19"/>
    <mergeCell ref="B14:D14"/>
    <mergeCell ref="B15:D15"/>
    <mergeCell ref="B18:D18"/>
    <mergeCell ref="E18:J18"/>
    <mergeCell ref="B1:J1"/>
    <mergeCell ref="B35:D35"/>
    <mergeCell ref="E35:J35"/>
    <mergeCell ref="B28:D28"/>
    <mergeCell ref="E28:J28"/>
    <mergeCell ref="B29:D29"/>
    <mergeCell ref="E29:J29"/>
    <mergeCell ref="E34:J34"/>
    <mergeCell ref="B22:D22"/>
    <mergeCell ref="E22:J22"/>
    <mergeCell ref="B27:D27"/>
    <mergeCell ref="E27:J27"/>
    <mergeCell ref="B32:D32"/>
    <mergeCell ref="E32:J32"/>
    <mergeCell ref="B30:D30"/>
    <mergeCell ref="E30:J30"/>
    <mergeCell ref="B20:D20"/>
    <mergeCell ref="E20:J20"/>
    <mergeCell ref="B23:D23"/>
    <mergeCell ref="E23:J23"/>
    <mergeCell ref="B24:D24"/>
    <mergeCell ref="E24:J24"/>
    <mergeCell ref="B21:D21"/>
    <mergeCell ref="E21:J21"/>
    <mergeCell ref="B42:D42"/>
    <mergeCell ref="E42:J42"/>
    <mergeCell ref="E44:J44"/>
    <mergeCell ref="B39:D39"/>
    <mergeCell ref="E39:J39"/>
    <mergeCell ref="B33:D33"/>
    <mergeCell ref="B31:D31"/>
    <mergeCell ref="E31:J31"/>
    <mergeCell ref="E33:J33"/>
    <mergeCell ref="B34:D34"/>
    <mergeCell ref="E36:J36"/>
    <mergeCell ref="B37:D37"/>
    <mergeCell ref="E37:J37"/>
    <mergeCell ref="B38:D38"/>
    <mergeCell ref="E38:J38"/>
    <mergeCell ref="B36:D36"/>
    <mergeCell ref="B40:D40"/>
    <mergeCell ref="E40:J40"/>
    <mergeCell ref="B41:D41"/>
    <mergeCell ref="E41:J41"/>
    <mergeCell ref="B43:D43"/>
    <mergeCell ref="E43:J43"/>
    <mergeCell ref="B44:D44"/>
    <mergeCell ref="B45:D45"/>
    <mergeCell ref="E45:J45"/>
    <mergeCell ref="B50:D50"/>
    <mergeCell ref="E50:J50"/>
    <mergeCell ref="B47:D47"/>
    <mergeCell ref="B53:J53"/>
    <mergeCell ref="B51:D51"/>
    <mergeCell ref="E51:J51"/>
    <mergeCell ref="B52:D52"/>
    <mergeCell ref="E52:J52"/>
    <mergeCell ref="B49:D49"/>
    <mergeCell ref="E49:J49"/>
    <mergeCell ref="E47:J47"/>
    <mergeCell ref="B48:D48"/>
    <mergeCell ref="E48:J48"/>
    <mergeCell ref="B46:D46"/>
    <mergeCell ref="E46:J46"/>
  </mergeCells>
  <phoneticPr fontId="2" type="noConversion"/>
  <printOptions horizontalCentered="1"/>
  <pageMargins left="0.55118110236220474" right="0.15748031496062992" top="0.39370078740157483" bottom="0.19685039370078741" header="0.51181102362204722" footer="0.51181102362204722"/>
  <pageSetup paperSize="9" scale="77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16" zoomScale="80" zoomScaleNormal="80" workbookViewId="0">
      <selection activeCell="E34" sqref="E34"/>
    </sheetView>
  </sheetViews>
  <sheetFormatPr defaultColWidth="9.140625" defaultRowHeight="15.75" x14ac:dyDescent="0.2"/>
  <cols>
    <col min="1" max="1" width="4.5703125" style="2" customWidth="1"/>
    <col min="2" max="3" width="9.140625" style="2"/>
    <col min="4" max="4" width="34.140625" style="2" customWidth="1"/>
    <col min="5" max="5" width="6.42578125" style="2" customWidth="1"/>
    <col min="6" max="6" width="5.7109375" style="2" customWidth="1"/>
    <col min="7" max="7" width="17.28515625" style="2" customWidth="1"/>
    <col min="8" max="8" width="9.140625" style="2" hidden="1" customWidth="1"/>
    <col min="9" max="9" width="5" style="2" hidden="1" customWidth="1"/>
    <col min="10" max="10" width="9.140625" style="2"/>
    <col min="11" max="11" width="13.85546875" style="2" bestFit="1" customWidth="1"/>
    <col min="12" max="12" width="13.28515625" style="2" bestFit="1" customWidth="1"/>
    <col min="13" max="16384" width="9.140625" style="2"/>
  </cols>
  <sheetData>
    <row r="1" spans="2:12" ht="22.5" customHeight="1" x14ac:dyDescent="0.2">
      <c r="B1" s="194" t="s">
        <v>131</v>
      </c>
      <c r="C1" s="194"/>
      <c r="D1" s="194"/>
      <c r="E1" s="194"/>
      <c r="F1" s="194"/>
      <c r="G1" s="194"/>
      <c r="H1" s="194"/>
      <c r="I1" s="194"/>
      <c r="J1" s="194"/>
    </row>
    <row r="2" spans="2:12" ht="17.25" customHeight="1" x14ac:dyDescent="0.2">
      <c r="B2" s="199" t="s">
        <v>0</v>
      </c>
      <c r="C2" s="199"/>
      <c r="D2" s="199"/>
      <c r="E2" s="200" t="s">
        <v>4</v>
      </c>
      <c r="F2" s="200"/>
      <c r="G2" s="200"/>
      <c r="H2" s="200"/>
      <c r="I2" s="200"/>
      <c r="J2" s="200"/>
    </row>
    <row r="3" spans="2:12" ht="20.25" customHeight="1" x14ac:dyDescent="0.2">
      <c r="B3" s="199" t="s">
        <v>1</v>
      </c>
      <c r="C3" s="199"/>
      <c r="D3" s="199"/>
      <c r="E3" s="200">
        <v>8620018330</v>
      </c>
      <c r="F3" s="200"/>
      <c r="G3" s="200"/>
      <c r="H3" s="200"/>
      <c r="I3" s="200"/>
      <c r="J3" s="200"/>
    </row>
    <row r="4" spans="2:12" ht="21.75" customHeight="1" x14ac:dyDescent="0.2">
      <c r="B4" s="199" t="s">
        <v>2</v>
      </c>
      <c r="C4" s="199"/>
      <c r="D4" s="199"/>
      <c r="E4" s="200">
        <v>862450001</v>
      </c>
      <c r="F4" s="200"/>
      <c r="G4" s="200"/>
      <c r="H4" s="200"/>
      <c r="I4" s="200"/>
      <c r="J4" s="200"/>
    </row>
    <row r="5" spans="2:12" ht="68.25" customHeight="1" x14ac:dyDescent="0.2">
      <c r="B5" s="199" t="s">
        <v>3</v>
      </c>
      <c r="C5" s="199"/>
      <c r="D5" s="199"/>
      <c r="E5" s="208" t="s">
        <v>5</v>
      </c>
      <c r="F5" s="209"/>
      <c r="G5" s="209"/>
      <c r="H5" s="209"/>
      <c r="I5" s="209"/>
      <c r="J5" s="210"/>
    </row>
    <row r="6" spans="2:12" ht="15.75" customHeight="1" x14ac:dyDescent="0.2">
      <c r="B6" s="199" t="s">
        <v>135</v>
      </c>
      <c r="C6" s="199"/>
      <c r="D6" s="199"/>
      <c r="E6" s="200" t="s">
        <v>136</v>
      </c>
      <c r="F6" s="200"/>
      <c r="G6" s="200"/>
      <c r="H6" s="200"/>
      <c r="I6" s="200"/>
      <c r="J6" s="200"/>
    </row>
    <row r="7" spans="2:12" x14ac:dyDescent="0.2">
      <c r="B7" s="71"/>
      <c r="C7" s="71"/>
      <c r="D7" s="71"/>
      <c r="E7" s="71"/>
      <c r="F7" s="71"/>
      <c r="G7" s="71"/>
      <c r="H7" s="71"/>
      <c r="I7" s="71"/>
      <c r="J7" s="71"/>
    </row>
    <row r="8" spans="2:12" s="4" customFormat="1" ht="24" customHeight="1" x14ac:dyDescent="0.2">
      <c r="B8" s="205" t="s">
        <v>6</v>
      </c>
      <c r="C8" s="205"/>
      <c r="D8" s="205"/>
      <c r="E8" s="206" t="s">
        <v>7</v>
      </c>
      <c r="F8" s="206"/>
      <c r="G8" s="206"/>
      <c r="H8" s="206"/>
      <c r="I8" s="206"/>
      <c r="J8" s="206"/>
    </row>
    <row r="9" spans="2:12" ht="52.5" customHeight="1" x14ac:dyDescent="0.2">
      <c r="B9" s="186" t="s">
        <v>8</v>
      </c>
      <c r="C9" s="186"/>
      <c r="D9" s="186"/>
      <c r="E9" s="204" t="s">
        <v>137</v>
      </c>
      <c r="F9" s="204"/>
      <c r="G9" s="204"/>
      <c r="H9" s="204"/>
      <c r="I9" s="204"/>
      <c r="J9" s="204"/>
    </row>
    <row r="10" spans="2:12" ht="19.5" customHeight="1" x14ac:dyDescent="0.2">
      <c r="B10" s="186" t="s">
        <v>10</v>
      </c>
      <c r="C10" s="186"/>
      <c r="D10" s="186"/>
      <c r="E10" s="187">
        <f>[1]ХОВ!$H$24</f>
        <v>115522.06895993877</v>
      </c>
      <c r="F10" s="187"/>
      <c r="G10" s="187"/>
      <c r="H10" s="187"/>
      <c r="I10" s="187"/>
      <c r="J10" s="187"/>
      <c r="K10" s="68"/>
    </row>
    <row r="11" spans="2:12" ht="56.25" customHeight="1" x14ac:dyDescent="0.2">
      <c r="B11" s="186" t="s">
        <v>11</v>
      </c>
      <c r="C11" s="186"/>
      <c r="D11" s="186"/>
      <c r="E11" s="187">
        <f>E13+E22+E23+E24+E25+E27+E29+E30+E21</f>
        <v>105020.06269085342</v>
      </c>
      <c r="F11" s="187"/>
      <c r="G11" s="187"/>
      <c r="H11" s="187"/>
      <c r="I11" s="187"/>
      <c r="J11" s="187"/>
      <c r="K11" s="69"/>
      <c r="L11" s="65"/>
    </row>
    <row r="12" spans="2:12" ht="33.75" customHeight="1" x14ac:dyDescent="0.2">
      <c r="B12" s="186" t="s">
        <v>12</v>
      </c>
      <c r="C12" s="186"/>
      <c r="D12" s="186"/>
      <c r="E12" s="187">
        <v>0</v>
      </c>
      <c r="F12" s="187"/>
      <c r="G12" s="187"/>
      <c r="H12" s="187"/>
      <c r="I12" s="187"/>
      <c r="J12" s="187"/>
    </row>
    <row r="13" spans="2:12" ht="22.5" customHeight="1" x14ac:dyDescent="0.2">
      <c r="B13" s="186" t="s">
        <v>26</v>
      </c>
      <c r="C13" s="186"/>
      <c r="D13" s="186"/>
      <c r="E13" s="187">
        <v>0</v>
      </c>
      <c r="F13" s="187"/>
      <c r="G13" s="187"/>
      <c r="H13" s="187"/>
      <c r="I13" s="187"/>
      <c r="J13" s="187"/>
    </row>
    <row r="14" spans="2:12" ht="34.5" customHeight="1" x14ac:dyDescent="0.2">
      <c r="B14" s="197" t="s">
        <v>126</v>
      </c>
      <c r="C14" s="197"/>
      <c r="D14" s="197"/>
      <c r="E14" s="202">
        <f>E13</f>
        <v>0</v>
      </c>
      <c r="F14" s="202"/>
      <c r="G14" s="202"/>
      <c r="H14" s="202"/>
      <c r="I14" s="202"/>
      <c r="J14" s="202"/>
    </row>
    <row r="15" spans="2:12" ht="22.5" customHeight="1" x14ac:dyDescent="0.2">
      <c r="B15" s="197" t="s">
        <v>128</v>
      </c>
      <c r="C15" s="197"/>
      <c r="D15" s="197"/>
      <c r="E15" s="202"/>
      <c r="F15" s="202"/>
      <c r="G15" s="202"/>
      <c r="H15" s="202"/>
      <c r="I15" s="202"/>
      <c r="J15" s="202"/>
    </row>
    <row r="16" spans="2:12" ht="22.5" customHeight="1" x14ac:dyDescent="0.2">
      <c r="B16" s="197" t="s">
        <v>129</v>
      </c>
      <c r="C16" s="197"/>
      <c r="D16" s="197"/>
      <c r="E16" s="202">
        <v>0</v>
      </c>
      <c r="F16" s="202"/>
      <c r="G16" s="202"/>
      <c r="H16" s="202"/>
      <c r="I16" s="202"/>
      <c r="J16" s="202"/>
    </row>
    <row r="17" spans="2:12" ht="47.25" customHeight="1" x14ac:dyDescent="0.2">
      <c r="B17" s="197" t="s">
        <v>125</v>
      </c>
      <c r="C17" s="197"/>
      <c r="D17" s="197"/>
      <c r="E17" s="203"/>
      <c r="F17" s="203"/>
      <c r="G17" s="203"/>
      <c r="H17" s="203"/>
      <c r="I17" s="203"/>
      <c r="J17" s="203"/>
    </row>
    <row r="18" spans="2:12" ht="54" customHeight="1" x14ac:dyDescent="0.2">
      <c r="B18" s="186" t="s">
        <v>13</v>
      </c>
      <c r="C18" s="186"/>
      <c r="D18" s="186"/>
      <c r="E18" s="198" t="s">
        <v>59</v>
      </c>
      <c r="F18" s="198"/>
      <c r="G18" s="198"/>
      <c r="H18" s="198"/>
      <c r="I18" s="198"/>
      <c r="J18" s="198"/>
    </row>
    <row r="19" spans="2:12" ht="15.75" customHeight="1" x14ac:dyDescent="0.2">
      <c r="B19" s="186" t="s">
        <v>14</v>
      </c>
      <c r="C19" s="186"/>
      <c r="D19" s="186"/>
      <c r="E19" s="196" t="s">
        <v>59</v>
      </c>
      <c r="F19" s="196"/>
      <c r="G19" s="196"/>
      <c r="H19" s="196"/>
      <c r="I19" s="196"/>
      <c r="J19" s="196"/>
    </row>
    <row r="20" spans="2:12" ht="15.75" customHeight="1" x14ac:dyDescent="0.2">
      <c r="B20" s="186" t="s">
        <v>15</v>
      </c>
      <c r="C20" s="186"/>
      <c r="D20" s="186"/>
      <c r="E20" s="196" t="s">
        <v>59</v>
      </c>
      <c r="F20" s="196"/>
      <c r="G20" s="196"/>
      <c r="H20" s="196"/>
      <c r="I20" s="196"/>
      <c r="J20" s="196"/>
    </row>
    <row r="21" spans="2:12" ht="51" customHeight="1" x14ac:dyDescent="0.2">
      <c r="B21" s="186" t="s">
        <v>16</v>
      </c>
      <c r="C21" s="186"/>
      <c r="D21" s="186"/>
      <c r="E21" s="187">
        <f>[1]ХОВ!$H$7</f>
        <v>7.4622350371551498</v>
      </c>
      <c r="F21" s="187"/>
      <c r="G21" s="187"/>
      <c r="H21" s="187"/>
      <c r="I21" s="187"/>
      <c r="J21" s="187"/>
    </row>
    <row r="22" spans="2:12" s="5" customFormat="1" ht="57" customHeight="1" x14ac:dyDescent="0.2">
      <c r="B22" s="186" t="s">
        <v>85</v>
      </c>
      <c r="C22" s="186"/>
      <c r="D22" s="186"/>
      <c r="E22" s="188">
        <f>[1]ХОВ!$H$9</f>
        <v>3845</v>
      </c>
      <c r="F22" s="188"/>
      <c r="G22" s="188"/>
      <c r="H22" s="188"/>
      <c r="I22" s="188"/>
      <c r="J22" s="188"/>
    </row>
    <row r="23" spans="2:12" s="5" customFormat="1" ht="57.75" customHeight="1" x14ac:dyDescent="0.2">
      <c r="B23" s="186" t="s">
        <v>17</v>
      </c>
      <c r="C23" s="186"/>
      <c r="D23" s="186"/>
      <c r="E23" s="188">
        <f>[1]ХОВ!$H$12+[1]ХОВ!$H$13</f>
        <v>49415.69951931922</v>
      </c>
      <c r="F23" s="188"/>
      <c r="G23" s="188"/>
      <c r="H23" s="188"/>
      <c r="I23" s="188"/>
      <c r="J23" s="188"/>
    </row>
    <row r="24" spans="2:12" ht="68.25" customHeight="1" x14ac:dyDescent="0.2">
      <c r="B24" s="186" t="s">
        <v>18</v>
      </c>
      <c r="C24" s="186"/>
      <c r="D24" s="186"/>
      <c r="E24" s="207">
        <f>[1]ХОВ!$H$15-6349*0.38</f>
        <v>9572.2003636363588</v>
      </c>
      <c r="F24" s="207"/>
      <c r="G24" s="207"/>
      <c r="H24" s="207"/>
      <c r="I24" s="207"/>
      <c r="J24" s="207"/>
    </row>
    <row r="25" spans="2:12" ht="30" customHeight="1" x14ac:dyDescent="0.2">
      <c r="B25" s="186" t="s">
        <v>19</v>
      </c>
      <c r="C25" s="186"/>
      <c r="D25" s="186"/>
      <c r="E25" s="188">
        <f>[1]ХОВ!$H$18+6349*0.38-364</f>
        <v>23419.271517169502</v>
      </c>
      <c r="F25" s="188"/>
      <c r="G25" s="188"/>
      <c r="H25" s="188"/>
      <c r="I25" s="188"/>
      <c r="J25" s="188"/>
    </row>
    <row r="26" spans="2:12" ht="32.25" customHeight="1" x14ac:dyDescent="0.2">
      <c r="B26" s="186" t="s">
        <v>20</v>
      </c>
      <c r="C26" s="186"/>
      <c r="D26" s="186"/>
      <c r="E26" s="188"/>
      <c r="F26" s="188"/>
      <c r="G26" s="188"/>
      <c r="H26" s="188"/>
      <c r="I26" s="188"/>
      <c r="J26" s="188"/>
    </row>
    <row r="27" spans="2:12" ht="34.5" customHeight="1" x14ac:dyDescent="0.2">
      <c r="B27" s="186" t="s">
        <v>21</v>
      </c>
      <c r="C27" s="186"/>
      <c r="D27" s="186"/>
      <c r="E27" s="188">
        <f>[1]ХОВ!$H$20</f>
        <v>8787.4443556911847</v>
      </c>
      <c r="F27" s="188"/>
      <c r="G27" s="188"/>
      <c r="H27" s="188"/>
      <c r="I27" s="188"/>
      <c r="J27" s="188"/>
    </row>
    <row r="28" spans="2:12" ht="31.5" customHeight="1" x14ac:dyDescent="0.2">
      <c r="B28" s="186" t="s">
        <v>22</v>
      </c>
      <c r="C28" s="186"/>
      <c r="D28" s="186"/>
      <c r="E28" s="188">
        <f>[1]ХОВ!$H$21</f>
        <v>3514.9777422764732</v>
      </c>
      <c r="F28" s="188"/>
      <c r="G28" s="188"/>
      <c r="H28" s="188"/>
      <c r="I28" s="188"/>
      <c r="J28" s="188"/>
    </row>
    <row r="29" spans="2:12" ht="47.25" customHeight="1" x14ac:dyDescent="0.2">
      <c r="B29" s="186" t="s">
        <v>23</v>
      </c>
      <c r="C29" s="186"/>
      <c r="D29" s="186"/>
      <c r="E29" s="188">
        <f>[1]ХОВ!$H$16</f>
        <v>9608.9846999999991</v>
      </c>
      <c r="F29" s="188"/>
      <c r="G29" s="188"/>
      <c r="H29" s="188"/>
      <c r="I29" s="188"/>
      <c r="J29" s="188"/>
    </row>
    <row r="30" spans="2:12" ht="77.25" customHeight="1" x14ac:dyDescent="0.2">
      <c r="B30" s="186" t="s">
        <v>24</v>
      </c>
      <c r="C30" s="186"/>
      <c r="D30" s="186"/>
      <c r="E30" s="188">
        <v>364</v>
      </c>
      <c r="F30" s="188"/>
      <c r="G30" s="188"/>
      <c r="H30" s="188"/>
      <c r="I30" s="188"/>
      <c r="J30" s="188"/>
    </row>
    <row r="31" spans="2:12" ht="32.25" customHeight="1" x14ac:dyDescent="0.2">
      <c r="B31" s="186" t="s">
        <v>25</v>
      </c>
      <c r="C31" s="186"/>
      <c r="D31" s="186"/>
      <c r="E31" s="193">
        <f>E10-E11</f>
        <v>10502.006269085352</v>
      </c>
      <c r="F31" s="193"/>
      <c r="G31" s="193"/>
      <c r="H31" s="193"/>
      <c r="I31" s="193"/>
      <c r="J31" s="193"/>
      <c r="K31" s="89"/>
      <c r="L31" s="70"/>
    </row>
    <row r="32" spans="2:12" ht="119.25" customHeight="1" x14ac:dyDescent="0.2">
      <c r="B32" s="186" t="s">
        <v>27</v>
      </c>
      <c r="C32" s="186"/>
      <c r="D32" s="186"/>
      <c r="E32" s="187" t="s">
        <v>59</v>
      </c>
      <c r="F32" s="187"/>
      <c r="G32" s="187"/>
      <c r="H32" s="187"/>
      <c r="I32" s="187"/>
      <c r="J32" s="187"/>
    </row>
  </sheetData>
  <mergeCells count="61">
    <mergeCell ref="B1:J1"/>
    <mergeCell ref="B2:D2"/>
    <mergeCell ref="E2:J2"/>
    <mergeCell ref="B3:D3"/>
    <mergeCell ref="E3:J3"/>
    <mergeCell ref="B6:D6"/>
    <mergeCell ref="E6:J6"/>
    <mergeCell ref="B8:D8"/>
    <mergeCell ref="E8:J8"/>
    <mergeCell ref="B4:D4"/>
    <mergeCell ref="E4:J4"/>
    <mergeCell ref="B5:D5"/>
    <mergeCell ref="E5:J5"/>
    <mergeCell ref="B11:D11"/>
    <mergeCell ref="E11:J11"/>
    <mergeCell ref="B12:D12"/>
    <mergeCell ref="E12:J12"/>
    <mergeCell ref="B9:D9"/>
    <mergeCell ref="E9:J9"/>
    <mergeCell ref="B10:D10"/>
    <mergeCell ref="E10:J10"/>
    <mergeCell ref="B15:D15"/>
    <mergeCell ref="E15:J15"/>
    <mergeCell ref="B16:D16"/>
    <mergeCell ref="E16:J16"/>
    <mergeCell ref="B13:D13"/>
    <mergeCell ref="E13:J13"/>
    <mergeCell ref="B14:D14"/>
    <mergeCell ref="E14:J14"/>
    <mergeCell ref="B19:D19"/>
    <mergeCell ref="E19:J19"/>
    <mergeCell ref="B20:D20"/>
    <mergeCell ref="E20:J20"/>
    <mergeCell ref="B17:D17"/>
    <mergeCell ref="E17:J17"/>
    <mergeCell ref="B18:D18"/>
    <mergeCell ref="E18:J18"/>
    <mergeCell ref="B23:D23"/>
    <mergeCell ref="E23:J23"/>
    <mergeCell ref="B24:D24"/>
    <mergeCell ref="E24:J24"/>
    <mergeCell ref="B21:D21"/>
    <mergeCell ref="E21:J21"/>
    <mergeCell ref="B22:D22"/>
    <mergeCell ref="E22:J22"/>
    <mergeCell ref="B27:D27"/>
    <mergeCell ref="E27:J27"/>
    <mergeCell ref="B28:D28"/>
    <mergeCell ref="E28:J28"/>
    <mergeCell ref="B25:D25"/>
    <mergeCell ref="E25:J25"/>
    <mergeCell ref="B26:D26"/>
    <mergeCell ref="E26:J26"/>
    <mergeCell ref="B31:D31"/>
    <mergeCell ref="E31:J31"/>
    <mergeCell ref="B32:D32"/>
    <mergeCell ref="E32:J32"/>
    <mergeCell ref="B29:D29"/>
    <mergeCell ref="E29:J29"/>
    <mergeCell ref="B30:D30"/>
    <mergeCell ref="E30:J30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tabSelected="1" view="pageBreakPreview" zoomScaleNormal="100" zoomScaleSheetLayoutView="100" workbookViewId="0">
      <selection activeCell="K19" sqref="K19"/>
    </sheetView>
  </sheetViews>
  <sheetFormatPr defaultColWidth="9.140625" defaultRowHeight="15.75" x14ac:dyDescent="0.2"/>
  <cols>
    <col min="1" max="1" width="3" style="2" customWidth="1"/>
    <col min="2" max="3" width="9.140625" style="93"/>
    <col min="4" max="4" width="17.5703125" style="93" customWidth="1"/>
    <col min="5" max="9" width="11" style="93" customWidth="1"/>
    <col min="10" max="10" width="42.42578125" style="93" customWidth="1"/>
    <col min="11" max="11" width="40.140625" style="2" customWidth="1"/>
    <col min="12" max="16384" width="9.140625" style="2"/>
  </cols>
  <sheetData>
    <row r="1" spans="2:14" ht="69" customHeight="1" x14ac:dyDescent="0.2">
      <c r="B1" s="215" t="s">
        <v>180</v>
      </c>
      <c r="C1" s="215"/>
      <c r="D1" s="215"/>
      <c r="E1" s="215"/>
      <c r="F1" s="215"/>
      <c r="G1" s="215"/>
      <c r="H1" s="215"/>
      <c r="I1" s="215"/>
      <c r="J1" s="215"/>
    </row>
    <row r="2" spans="2:14" ht="17.25" customHeight="1" x14ac:dyDescent="0.2">
      <c r="B2" s="220" t="s">
        <v>0</v>
      </c>
      <c r="C2" s="220"/>
      <c r="D2" s="220"/>
      <c r="E2" s="229" t="s">
        <v>173</v>
      </c>
      <c r="F2" s="230"/>
      <c r="G2" s="230"/>
      <c r="H2" s="230"/>
      <c r="I2" s="230"/>
      <c r="J2" s="231"/>
    </row>
    <row r="3" spans="2:14" ht="20.25" customHeight="1" x14ac:dyDescent="0.2">
      <c r="B3" s="220" t="s">
        <v>1</v>
      </c>
      <c r="C3" s="220"/>
      <c r="D3" s="220"/>
      <c r="E3" s="229">
        <v>7704784450</v>
      </c>
      <c r="F3" s="230"/>
      <c r="G3" s="230"/>
      <c r="H3" s="230"/>
      <c r="I3" s="230"/>
      <c r="J3" s="231"/>
    </row>
    <row r="4" spans="2:14" ht="21.75" customHeight="1" x14ac:dyDescent="0.2">
      <c r="B4" s="220" t="s">
        <v>2</v>
      </c>
      <c r="C4" s="220"/>
      <c r="D4" s="220"/>
      <c r="E4" s="221" t="s">
        <v>175</v>
      </c>
      <c r="F4" s="222"/>
      <c r="G4" s="222"/>
      <c r="H4" s="222"/>
      <c r="I4" s="222"/>
      <c r="J4" s="223"/>
    </row>
    <row r="5" spans="2:14" ht="28.5" customHeight="1" x14ac:dyDescent="0.2">
      <c r="B5" s="220" t="s">
        <v>3</v>
      </c>
      <c r="C5" s="220"/>
      <c r="D5" s="220"/>
      <c r="E5" s="228" t="s">
        <v>174</v>
      </c>
      <c r="F5" s="228"/>
      <c r="G5" s="228"/>
      <c r="H5" s="228"/>
      <c r="I5" s="228"/>
      <c r="J5" s="228"/>
      <c r="N5" s="3"/>
    </row>
    <row r="6" spans="2:14" ht="22.5" customHeight="1" x14ac:dyDescent="0.2">
      <c r="B6" s="220" t="s">
        <v>135</v>
      </c>
      <c r="C6" s="220"/>
      <c r="D6" s="220"/>
      <c r="E6" s="224" t="s">
        <v>177</v>
      </c>
      <c r="F6" s="224"/>
      <c r="G6" s="224"/>
      <c r="H6" s="224"/>
      <c r="I6" s="224"/>
      <c r="J6" s="224"/>
    </row>
    <row r="7" spans="2:14" x14ac:dyDescent="0.2">
      <c r="B7" s="94"/>
      <c r="C7" s="94"/>
      <c r="D7" s="94"/>
      <c r="E7" s="94"/>
      <c r="F7" s="94"/>
      <c r="G7" s="94"/>
      <c r="H7" s="94"/>
      <c r="I7" s="94"/>
      <c r="J7" s="94"/>
    </row>
    <row r="8" spans="2:14" s="4" customFormat="1" ht="24" customHeight="1" x14ac:dyDescent="0.2">
      <c r="B8" s="238" t="s">
        <v>49</v>
      </c>
      <c r="C8" s="238"/>
      <c r="D8" s="238"/>
      <c r="E8" s="225" t="s">
        <v>7</v>
      </c>
      <c r="F8" s="226"/>
      <c r="G8" s="226"/>
      <c r="H8" s="226"/>
      <c r="I8" s="226"/>
      <c r="J8" s="227"/>
    </row>
    <row r="9" spans="2:14" x14ac:dyDescent="0.2">
      <c r="B9" s="234"/>
      <c r="C9" s="234"/>
      <c r="D9" s="234"/>
      <c r="E9" s="235"/>
      <c r="F9" s="236"/>
      <c r="G9" s="236"/>
      <c r="H9" s="236"/>
      <c r="I9" s="236"/>
      <c r="J9" s="237"/>
    </row>
    <row r="10" spans="2:14" x14ac:dyDescent="0.2">
      <c r="B10" s="234"/>
      <c r="C10" s="234"/>
      <c r="D10" s="234"/>
      <c r="E10" s="235"/>
      <c r="F10" s="236"/>
      <c r="G10" s="236"/>
      <c r="H10" s="236"/>
      <c r="I10" s="236"/>
      <c r="J10" s="237"/>
    </row>
    <row r="11" spans="2:14" x14ac:dyDescent="0.2">
      <c r="B11" s="234"/>
      <c r="C11" s="234"/>
      <c r="D11" s="234"/>
      <c r="E11" s="235"/>
      <c r="F11" s="236"/>
      <c r="G11" s="236"/>
      <c r="H11" s="236"/>
      <c r="I11" s="236"/>
      <c r="J11" s="237"/>
    </row>
    <row r="12" spans="2:14" ht="36" hidden="1" customHeight="1" x14ac:dyDescent="0.2">
      <c r="B12" s="239"/>
      <c r="C12" s="239"/>
      <c r="D12" s="239"/>
      <c r="E12" s="240"/>
      <c r="F12" s="240"/>
      <c r="G12" s="240"/>
      <c r="H12" s="240"/>
      <c r="I12" s="240"/>
      <c r="J12" s="240"/>
    </row>
    <row r="13" spans="2:14" ht="36" hidden="1" customHeight="1" x14ac:dyDescent="0.2">
      <c r="B13" s="239"/>
      <c r="C13" s="239"/>
      <c r="D13" s="239"/>
      <c r="E13" s="233"/>
      <c r="F13" s="233"/>
      <c r="G13" s="233"/>
      <c r="H13" s="233"/>
      <c r="I13" s="233"/>
      <c r="J13" s="233"/>
    </row>
    <row r="14" spans="2:14" ht="36" hidden="1" customHeight="1" x14ac:dyDescent="0.2">
      <c r="B14" s="232"/>
      <c r="C14" s="232"/>
      <c r="D14" s="232"/>
      <c r="E14" s="233"/>
      <c r="F14" s="233"/>
      <c r="G14" s="233"/>
      <c r="H14" s="233"/>
      <c r="I14" s="233"/>
      <c r="J14" s="233"/>
    </row>
    <row r="15" spans="2:14" ht="36" hidden="1" customHeight="1" x14ac:dyDescent="0.2">
      <c r="B15" s="232"/>
      <c r="C15" s="232"/>
      <c r="D15" s="232"/>
      <c r="E15" s="233"/>
      <c r="F15" s="233"/>
      <c r="G15" s="233"/>
      <c r="H15" s="233"/>
      <c r="I15" s="233"/>
      <c r="J15" s="233"/>
    </row>
    <row r="17" spans="2:11" ht="27.75" hidden="1" customHeight="1" x14ac:dyDescent="0.2">
      <c r="B17" s="215"/>
      <c r="C17" s="215"/>
      <c r="D17" s="215"/>
      <c r="E17" s="215"/>
      <c r="F17" s="215"/>
      <c r="G17" s="215"/>
      <c r="H17" s="215"/>
      <c r="I17" s="215"/>
      <c r="J17" s="215"/>
    </row>
    <row r="18" spans="2:11" ht="42.75" customHeight="1" x14ac:dyDescent="0.2">
      <c r="B18" s="211" t="s">
        <v>60</v>
      </c>
      <c r="C18" s="211"/>
      <c r="D18" s="211"/>
      <c r="E18" s="216" t="s">
        <v>176</v>
      </c>
      <c r="F18" s="217"/>
      <c r="G18" s="217"/>
      <c r="H18" s="217"/>
      <c r="I18" s="217"/>
      <c r="J18" s="218"/>
      <c r="K18" s="284"/>
    </row>
    <row r="19" spans="2:11" ht="63.75" customHeight="1" x14ac:dyDescent="0.2">
      <c r="B19" s="211" t="s">
        <v>172</v>
      </c>
      <c r="C19" s="211"/>
      <c r="D19" s="211"/>
      <c r="E19" s="219" t="s">
        <v>177</v>
      </c>
      <c r="F19" s="219"/>
      <c r="G19" s="219"/>
      <c r="H19" s="219"/>
      <c r="I19" s="219"/>
      <c r="J19" s="219"/>
    </row>
    <row r="20" spans="2:11" ht="71.25" customHeight="1" x14ac:dyDescent="0.2">
      <c r="B20" s="211" t="s">
        <v>171</v>
      </c>
      <c r="C20" s="211"/>
      <c r="D20" s="211"/>
      <c r="E20" s="212" t="s">
        <v>181</v>
      </c>
      <c r="F20" s="213"/>
      <c r="G20" s="213"/>
      <c r="H20" s="213"/>
      <c r="I20" s="213"/>
      <c r="J20" s="214"/>
    </row>
    <row r="25" spans="2:11" s="97" customFormat="1" ht="18.75" x14ac:dyDescent="0.2">
      <c r="B25" s="95" t="s">
        <v>178</v>
      </c>
      <c r="C25" s="96"/>
      <c r="D25" s="96"/>
      <c r="E25" s="96"/>
      <c r="F25" s="95" t="s">
        <v>179</v>
      </c>
      <c r="G25" s="96"/>
      <c r="H25" s="96"/>
      <c r="I25" s="96"/>
      <c r="J25" s="96"/>
    </row>
  </sheetData>
  <mergeCells count="34">
    <mergeCell ref="B15:D15"/>
    <mergeCell ref="E15:J15"/>
    <mergeCell ref="B5:D5"/>
    <mergeCell ref="B9:D9"/>
    <mergeCell ref="E9:J9"/>
    <mergeCell ref="E11:J11"/>
    <mergeCell ref="B11:D11"/>
    <mergeCell ref="B8:D8"/>
    <mergeCell ref="B12:D12"/>
    <mergeCell ref="E12:J12"/>
    <mergeCell ref="B10:D10"/>
    <mergeCell ref="E10:J10"/>
    <mergeCell ref="B13:D13"/>
    <mergeCell ref="E13:J13"/>
    <mergeCell ref="B14:D14"/>
    <mergeCell ref="E14:J14"/>
    <mergeCell ref="B1:J1"/>
    <mergeCell ref="B2:D2"/>
    <mergeCell ref="E2:J2"/>
    <mergeCell ref="B3:D3"/>
    <mergeCell ref="E3:J3"/>
    <mergeCell ref="B4:D4"/>
    <mergeCell ref="E4:J4"/>
    <mergeCell ref="E6:J6"/>
    <mergeCell ref="B6:D6"/>
    <mergeCell ref="E8:J8"/>
    <mergeCell ref="E5:J5"/>
    <mergeCell ref="B20:D20"/>
    <mergeCell ref="E20:J20"/>
    <mergeCell ref="B17:J17"/>
    <mergeCell ref="B18:D18"/>
    <mergeCell ref="B19:D19"/>
    <mergeCell ref="E18:J18"/>
    <mergeCell ref="E19:J19"/>
  </mergeCells>
  <phoneticPr fontId="2" type="noConversion"/>
  <printOptions horizontalCentered="1"/>
  <pageMargins left="0.55118110236220474" right="0.35433070866141736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6"/>
  <sheetViews>
    <sheetView view="pageBreakPreview" topLeftCell="A10" zoomScale="85" zoomScaleNormal="100" workbookViewId="0">
      <selection activeCell="B19" sqref="B19"/>
    </sheetView>
  </sheetViews>
  <sheetFormatPr defaultRowHeight="12.75" x14ac:dyDescent="0.2"/>
  <cols>
    <col min="1" max="1" width="49.28515625" customWidth="1"/>
    <col min="2" max="2" width="35.85546875" style="6" customWidth="1"/>
    <col min="3" max="3" width="29.7109375" customWidth="1"/>
  </cols>
  <sheetData>
    <row r="1" spans="1:3" ht="13.5" thickBot="1" x14ac:dyDescent="0.25"/>
    <row r="2" spans="1:3" ht="12.75" customHeight="1" x14ac:dyDescent="0.2">
      <c r="A2" s="242" t="s">
        <v>0</v>
      </c>
      <c r="B2" s="244" t="s">
        <v>4</v>
      </c>
      <c r="C2" s="245"/>
    </row>
    <row r="3" spans="1:3" ht="13.5" customHeight="1" thickBot="1" x14ac:dyDescent="0.25">
      <c r="A3" s="243"/>
      <c r="B3" s="246"/>
      <c r="C3" s="247"/>
    </row>
    <row r="4" spans="1:3" ht="15.75" thickBot="1" x14ac:dyDescent="0.25">
      <c r="A4" s="7" t="s">
        <v>1</v>
      </c>
      <c r="B4" s="248">
        <v>8620018330</v>
      </c>
      <c r="C4" s="249"/>
    </row>
    <row r="5" spans="1:3" ht="16.5" customHeight="1" thickBot="1" x14ac:dyDescent="0.25">
      <c r="A5" s="7" t="s">
        <v>2</v>
      </c>
      <c r="B5" s="248">
        <v>862450001</v>
      </c>
      <c r="C5" s="249"/>
    </row>
    <row r="6" spans="1:3" ht="51" customHeight="1" thickBot="1" x14ac:dyDescent="0.25">
      <c r="A6" s="7" t="s">
        <v>3</v>
      </c>
      <c r="B6" s="256" t="s">
        <v>81</v>
      </c>
      <c r="C6" s="256"/>
    </row>
    <row r="7" spans="1:3" ht="21.75" customHeight="1" thickBot="1" x14ac:dyDescent="0.25">
      <c r="A7" s="8" t="s">
        <v>60</v>
      </c>
      <c r="B7" s="256" t="s">
        <v>110</v>
      </c>
      <c r="C7" s="256"/>
    </row>
    <row r="8" spans="1:3" ht="36.75" customHeight="1" x14ac:dyDescent="0.2">
      <c r="A8" s="257" t="s">
        <v>132</v>
      </c>
      <c r="B8" s="257"/>
      <c r="C8" s="257"/>
    </row>
    <row r="10" spans="1:3" ht="42.75" customHeight="1" x14ac:dyDescent="0.25">
      <c r="A10" s="9" t="s">
        <v>61</v>
      </c>
      <c r="B10" s="253" t="s">
        <v>86</v>
      </c>
      <c r="C10" s="254"/>
    </row>
    <row r="11" spans="1:3" ht="48" customHeight="1" x14ac:dyDescent="0.25">
      <c r="A11" s="9" t="s">
        <v>62</v>
      </c>
      <c r="B11" s="251" t="s">
        <v>111</v>
      </c>
      <c r="C11" s="252"/>
    </row>
    <row r="12" spans="1:3" ht="47.25" customHeight="1" x14ac:dyDescent="0.25">
      <c r="A12" s="10" t="s">
        <v>63</v>
      </c>
      <c r="B12" s="253" t="s">
        <v>84</v>
      </c>
      <c r="C12" s="254"/>
    </row>
    <row r="13" spans="1:3" ht="36.75" customHeight="1" x14ac:dyDescent="0.2">
      <c r="A13" s="255" t="s">
        <v>64</v>
      </c>
      <c r="B13" s="255"/>
      <c r="C13" s="255"/>
    </row>
    <row r="15" spans="1:3" s="40" customFormat="1" ht="45.75" thickBot="1" x14ac:dyDescent="0.3">
      <c r="A15" s="38" t="s">
        <v>112</v>
      </c>
      <c r="B15" s="39" t="s">
        <v>71</v>
      </c>
      <c r="C15" s="39" t="s">
        <v>65</v>
      </c>
    </row>
    <row r="16" spans="1:3" s="40" customFormat="1" ht="22.5" customHeight="1" thickBot="1" x14ac:dyDescent="0.3">
      <c r="A16" s="41" t="s">
        <v>66</v>
      </c>
      <c r="B16" s="35">
        <f>B17+B19</f>
        <v>7543.647712</v>
      </c>
      <c r="C16" s="47" t="s">
        <v>87</v>
      </c>
    </row>
    <row r="17" spans="1:3" s="40" customFormat="1" ht="15" x14ac:dyDescent="0.25">
      <c r="A17" s="20" t="s">
        <v>67</v>
      </c>
      <c r="B17" s="36">
        <f>SUM(B18:B18)</f>
        <v>8.1873119999999986</v>
      </c>
      <c r="C17" s="37"/>
    </row>
    <row r="18" spans="1:3" s="40" customFormat="1" ht="60" x14ac:dyDescent="0.25">
      <c r="A18" s="42" t="str">
        <f>'[2]п.16(д)'!A27</f>
        <v>Проект реконструкции подземного участка тепловых сетей от отопительно-пусковой котельной до котельной жилпоселка в районе п.Излучинск</v>
      </c>
      <c r="B18" s="43">
        <f>'[2]п.16(д)'!B27</f>
        <v>8.1873119999999986</v>
      </c>
      <c r="C18" s="44" t="s">
        <v>87</v>
      </c>
    </row>
    <row r="19" spans="1:3" s="40" customFormat="1" ht="30" x14ac:dyDescent="0.25">
      <c r="A19" s="20" t="s">
        <v>83</v>
      </c>
      <c r="B19" s="36">
        <f>SUM(B20:B40)</f>
        <v>7535.4603999999999</v>
      </c>
      <c r="C19" s="37"/>
    </row>
    <row r="20" spans="1:3" s="40" customFormat="1" ht="45" x14ac:dyDescent="0.25">
      <c r="A20" s="45" t="str">
        <f>'[2]п.16(д)'!A30</f>
        <v>Модернизация  пусковых впрыскивающих пароохладителей паропроводов ГПП и ОП блока №1</v>
      </c>
      <c r="B20" s="43">
        <f>'[2]п.16(д)'!B30</f>
        <v>468.51599999999991</v>
      </c>
      <c r="C20" s="44" t="s">
        <v>87</v>
      </c>
    </row>
    <row r="21" spans="1:3" s="40" customFormat="1" ht="15" x14ac:dyDescent="0.25">
      <c r="A21" s="45" t="str">
        <f>'[2]п.16(д)'!A31</f>
        <v xml:space="preserve">Модернизация ПТК АСУ ТП, ПТН  энергоблока 1 </v>
      </c>
      <c r="B21" s="43">
        <f>'[2]п.16(д)'!B31</f>
        <v>3816.9319999999998</v>
      </c>
      <c r="C21" s="44" t="s">
        <v>87</v>
      </c>
    </row>
    <row r="22" spans="1:3" s="40" customFormat="1" ht="30" x14ac:dyDescent="0.25">
      <c r="A22" s="45" t="str">
        <f>'[2]п.16(д)'!A32</f>
        <v>Авторский надзор за реализацией проекта "Модернизации ПТК АСУТП энергоблока № 1</v>
      </c>
      <c r="B22" s="43">
        <f>'[2]п.16(д)'!B32</f>
        <v>8.4960000000000004</v>
      </c>
      <c r="C22" s="44" t="s">
        <v>87</v>
      </c>
    </row>
    <row r="23" spans="1:3" s="40" customFormat="1" ht="30" x14ac:dyDescent="0.25">
      <c r="A23" s="45" t="str">
        <f>'[2]п.16(д)'!A33</f>
        <v xml:space="preserve">Замена  воздушных выключателей ВВБК-220 ОРУ-220кВ на элегазовые   </v>
      </c>
      <c r="B23" s="43">
        <f>'[2]п.16(д)'!B33</f>
        <v>424.79999999999995</v>
      </c>
      <c r="C23" s="44" t="s">
        <v>87</v>
      </c>
    </row>
    <row r="24" spans="1:3" s="40" customFormat="1" ht="15" x14ac:dyDescent="0.25">
      <c r="A24" s="45" t="str">
        <f>'[2]п.16(д)'!A34</f>
        <v>Замена щитов постоянного тока 1ЕЕ, 1ЕG блока №1</v>
      </c>
      <c r="B24" s="43">
        <f>'[2]п.16(д)'!B34</f>
        <v>417.71999999999997</v>
      </c>
      <c r="C24" s="44" t="s">
        <v>87</v>
      </c>
    </row>
    <row r="25" spans="1:3" s="40" customFormat="1" ht="30" x14ac:dyDescent="0.25">
      <c r="A25" s="45" t="str">
        <f>'[2]п.16(д)'!A35</f>
        <v>Модернизация системы газоснабжения энергоблока №1, включая ГРП-1</v>
      </c>
      <c r="B25" s="43">
        <f>'[2]п.16(д)'!B35</f>
        <v>703.27199999999993</v>
      </c>
      <c r="C25" s="44" t="s">
        <v>87</v>
      </c>
    </row>
    <row r="26" spans="1:3" s="40" customFormat="1" ht="15" x14ac:dyDescent="0.25">
      <c r="A26" s="45" t="str">
        <f>'[2]п.16(д)'!A36</f>
        <v>Изготовление ротора среднего давления</v>
      </c>
      <c r="B26" s="43">
        <f>'[2]п.16(д)'!B36</f>
        <v>769.53</v>
      </c>
      <c r="C26" s="44" t="s">
        <v>87</v>
      </c>
    </row>
    <row r="27" spans="1:3" s="40" customFormat="1" ht="45" x14ac:dyDescent="0.25">
      <c r="A27" s="45" t="str">
        <f>'[2]п.16(д)'!A37</f>
        <v>Внедрение системы принудительного парового охлаждения ротора ЦСД турбогенератора  К-800-240-5 блока №1</v>
      </c>
      <c r="B27" s="43">
        <f>'[2]п.16(д)'!B37</f>
        <v>38.94</v>
      </c>
      <c r="C27" s="44" t="s">
        <v>87</v>
      </c>
    </row>
    <row r="28" spans="1:3" s="40" customFormat="1" ht="15" x14ac:dyDescent="0.25">
      <c r="A28" s="45" t="str">
        <f>'[2]п.16(д)'!A38</f>
        <v>Транспортировка ротора</v>
      </c>
      <c r="B28" s="43">
        <f>'[2]п.16(д)'!B38</f>
        <v>16.000800000000002</v>
      </c>
      <c r="C28" s="44" t="s">
        <v>87</v>
      </c>
    </row>
    <row r="29" spans="1:3" s="40" customFormat="1" ht="15" x14ac:dyDescent="0.25">
      <c r="A29" s="45" t="str">
        <f>'[2]п.16(д)'!A39</f>
        <v>Работы по адаптации ротора СД с ЦСД</v>
      </c>
      <c r="B29" s="43">
        <f>'[2]п.16(д)'!B39</f>
        <v>42.48</v>
      </c>
      <c r="C29" s="44" t="s">
        <v>87</v>
      </c>
    </row>
    <row r="30" spans="1:3" s="40" customFormat="1" ht="15" x14ac:dyDescent="0.25">
      <c r="A30" s="45" t="str">
        <f>'[2]п.16(д)'!A40</f>
        <v>Шеф-монтаж РСД</v>
      </c>
      <c r="B30" s="43">
        <f>'[2]п.16(д)'!B40</f>
        <v>29.832000000000001</v>
      </c>
      <c r="C30" s="44" t="s">
        <v>87</v>
      </c>
    </row>
    <row r="31" spans="1:3" s="40" customFormat="1" ht="30" x14ac:dyDescent="0.25">
      <c r="A31" s="45" t="str">
        <f>'[2]п.16(д)'!A41</f>
        <v>Модернизация узлов объединения острого пара котла ТГМП-204 ХЛ блока №1</v>
      </c>
      <c r="B31" s="43">
        <f>'[2]п.16(д)'!B41</f>
        <v>273.17520000000002</v>
      </c>
      <c r="C31" s="44" t="s">
        <v>87</v>
      </c>
    </row>
    <row r="32" spans="1:3" s="40" customFormat="1" ht="30" x14ac:dyDescent="0.25">
      <c r="A32" s="45" t="str">
        <f>'[2]п.16(д)'!A42</f>
        <v>Замена  оборудования электролизной СЭУ-20   на модернизированное</v>
      </c>
      <c r="B32" s="43">
        <f>'[2]п.16(д)'!B42</f>
        <v>46.686</v>
      </c>
      <c r="C32" s="44" t="s">
        <v>87</v>
      </c>
    </row>
    <row r="33" spans="1:3" s="40" customFormat="1" ht="15" x14ac:dyDescent="0.25">
      <c r="A33" s="45" t="str">
        <f>'[2]п.16(д)'!A43</f>
        <v>Непредвиденные затраты 5%</v>
      </c>
      <c r="B33" s="43">
        <f>'[2]п.16(д)'!B43</f>
        <v>176.86799999999999</v>
      </c>
      <c r="C33" s="44" t="s">
        <v>87</v>
      </c>
    </row>
    <row r="34" spans="1:3" s="40" customFormat="1" ht="30" x14ac:dyDescent="0.25">
      <c r="A34" s="45" t="str">
        <f>'[2]п.16(д)'!A44</f>
        <v xml:space="preserve">Реконструкции приточно-вытяжной вентиляции БЩУ </v>
      </c>
      <c r="B34" s="43">
        <f>'[2]п.16(д)'!B44</f>
        <v>70.8</v>
      </c>
      <c r="C34" s="44" t="s">
        <v>87</v>
      </c>
    </row>
    <row r="35" spans="1:3" s="40" customFormat="1" ht="30" x14ac:dyDescent="0.25">
      <c r="A35" s="45" t="str">
        <f>'[2]п.16(д)'!A45</f>
        <v>Реконструкция приточно-вытяжной вентиляции пункта тренажерной подготовки</v>
      </c>
      <c r="B35" s="43">
        <f>'[2]п.16(д)'!B45</f>
        <v>68.336399999999998</v>
      </c>
      <c r="C35" s="44" t="s">
        <v>87</v>
      </c>
    </row>
    <row r="36" spans="1:3" s="40" customFormat="1" ht="30" x14ac:dyDescent="0.25">
      <c r="A36" s="45" t="str">
        <f>'[2]п.16(д)'!A46</f>
        <v xml:space="preserve">Оборудование помещений ИК техническими средствам защиты от утечки речевой информации </v>
      </c>
      <c r="B36" s="43">
        <f>'[2]п.16(д)'!B46</f>
        <v>12.036000000000001</v>
      </c>
      <c r="C36" s="44" t="s">
        <v>87</v>
      </c>
    </row>
    <row r="37" spans="1:3" s="40" customFormat="1" ht="45" x14ac:dyDescent="0.25">
      <c r="A37" s="45" t="str">
        <f>'[2]п.16(д)'!A47</f>
        <v>Реконструкция вентиляционной системы лаборатории охраны окружающей среды в ЛБК ОВК</v>
      </c>
      <c r="B37" s="43">
        <f>'[2]п.16(д)'!B47</f>
        <v>18.407999999999998</v>
      </c>
      <c r="C37" s="44" t="s">
        <v>87</v>
      </c>
    </row>
    <row r="38" spans="1:3" s="40" customFormat="1" ht="45" x14ac:dyDescent="0.25">
      <c r="A38" s="45" t="str">
        <f>'[2]п.16(д)'!A48</f>
        <v>Проект реконструкции вентиляционной системы лаборатории охраны окружающей среды в ЛБК ОВК</v>
      </c>
      <c r="B38" s="43">
        <f>'[2]п.16(д)'!B48</f>
        <v>2.8319999999999999</v>
      </c>
      <c r="C38" s="44" t="s">
        <v>87</v>
      </c>
    </row>
    <row r="39" spans="1:3" s="40" customFormat="1" ht="15" x14ac:dyDescent="0.25">
      <c r="A39" s="45" t="str">
        <f>'[2]п.16(д)'!A49</f>
        <v>Затраты ОКС</v>
      </c>
      <c r="B39" s="43">
        <f>'[2]п.16(д)'!B49</f>
        <v>0</v>
      </c>
      <c r="C39" s="44" t="s">
        <v>87</v>
      </c>
    </row>
    <row r="40" spans="1:3" s="40" customFormat="1" ht="15" x14ac:dyDescent="0.25">
      <c r="A40" s="45" t="str">
        <f>'[2]п.16(д)'!A50</f>
        <v>Приобретение объектов основных средств</v>
      </c>
      <c r="B40" s="43">
        <f>'[2]п.16(д)'!B50</f>
        <v>129.79999999999998</v>
      </c>
      <c r="C40" s="44" t="s">
        <v>87</v>
      </c>
    </row>
    <row r="41" spans="1:3" s="40" customFormat="1" ht="15" x14ac:dyDescent="0.25">
      <c r="B41" s="46"/>
    </row>
    <row r="42" spans="1:3" s="40" customFormat="1" ht="15" x14ac:dyDescent="0.25">
      <c r="B42" s="46"/>
    </row>
    <row r="43" spans="1:3" s="40" customFormat="1" ht="46.5" customHeight="1" x14ac:dyDescent="0.25">
      <c r="A43" s="250" t="s">
        <v>68</v>
      </c>
      <c r="B43" s="250"/>
      <c r="C43" s="250"/>
    </row>
    <row r="44" spans="1:3" s="40" customFormat="1" ht="35.25" customHeight="1" x14ac:dyDescent="0.25">
      <c r="A44" s="250" t="s">
        <v>69</v>
      </c>
      <c r="B44" s="250"/>
      <c r="C44" s="250"/>
    </row>
    <row r="45" spans="1:3" s="40" customFormat="1" ht="15" x14ac:dyDescent="0.25">
      <c r="A45" s="250" t="s">
        <v>70</v>
      </c>
      <c r="B45" s="250"/>
      <c r="C45" s="250"/>
    </row>
    <row r="46" spans="1:3" s="40" customFormat="1" ht="15" x14ac:dyDescent="0.25">
      <c r="B46" s="46"/>
    </row>
    <row r="47" spans="1:3" s="40" customFormat="1" ht="15" x14ac:dyDescent="0.25">
      <c r="A47" s="241"/>
      <c r="B47" s="241"/>
      <c r="C47" s="241"/>
    </row>
    <row r="48" spans="1:3" s="40" customFormat="1" ht="15" x14ac:dyDescent="0.25">
      <c r="B48" s="46"/>
    </row>
    <row r="49" spans="2:2" s="40" customFormat="1" ht="15" x14ac:dyDescent="0.25">
      <c r="B49" s="46"/>
    </row>
    <row r="50" spans="2:2" s="40" customFormat="1" ht="15" x14ac:dyDescent="0.25">
      <c r="B50" s="46"/>
    </row>
    <row r="51" spans="2:2" s="40" customFormat="1" ht="15" x14ac:dyDescent="0.25">
      <c r="B51" s="46"/>
    </row>
    <row r="52" spans="2:2" s="40" customFormat="1" ht="15" x14ac:dyDescent="0.25">
      <c r="B52" s="46"/>
    </row>
    <row r="53" spans="2:2" s="40" customFormat="1" ht="15" x14ac:dyDescent="0.25">
      <c r="B53" s="46"/>
    </row>
    <row r="54" spans="2:2" s="40" customFormat="1" ht="15" x14ac:dyDescent="0.25">
      <c r="B54" s="46"/>
    </row>
    <row r="55" spans="2:2" s="40" customFormat="1" ht="15" x14ac:dyDescent="0.25">
      <c r="B55" s="46"/>
    </row>
    <row r="56" spans="2:2" s="40" customFormat="1" ht="15" x14ac:dyDescent="0.25">
      <c r="B56" s="46"/>
    </row>
    <row r="57" spans="2:2" s="40" customFormat="1" ht="15" x14ac:dyDescent="0.25">
      <c r="B57" s="46"/>
    </row>
    <row r="58" spans="2:2" s="40" customFormat="1" ht="15" x14ac:dyDescent="0.25">
      <c r="B58" s="46"/>
    </row>
    <row r="59" spans="2:2" s="40" customFormat="1" ht="15" x14ac:dyDescent="0.25">
      <c r="B59" s="46"/>
    </row>
    <row r="60" spans="2:2" s="40" customFormat="1" ht="15" x14ac:dyDescent="0.25">
      <c r="B60" s="46"/>
    </row>
    <row r="61" spans="2:2" s="40" customFormat="1" ht="15" x14ac:dyDescent="0.25">
      <c r="B61" s="46"/>
    </row>
    <row r="62" spans="2:2" s="40" customFormat="1" ht="15" x14ac:dyDescent="0.25">
      <c r="B62" s="46"/>
    </row>
    <row r="63" spans="2:2" s="40" customFormat="1" ht="15" x14ac:dyDescent="0.25">
      <c r="B63" s="46"/>
    </row>
    <row r="64" spans="2:2" s="40" customFormat="1" ht="15" x14ac:dyDescent="0.25">
      <c r="B64" s="46"/>
    </row>
    <row r="65" spans="2:2" s="40" customFormat="1" ht="15" x14ac:dyDescent="0.25">
      <c r="B65" s="46"/>
    </row>
    <row r="66" spans="2:2" s="40" customFormat="1" ht="15" x14ac:dyDescent="0.25">
      <c r="B66" s="46"/>
    </row>
    <row r="67" spans="2:2" s="40" customFormat="1" ht="15" x14ac:dyDescent="0.25">
      <c r="B67" s="46"/>
    </row>
    <row r="68" spans="2:2" s="40" customFormat="1" ht="15" x14ac:dyDescent="0.25">
      <c r="B68" s="46"/>
    </row>
    <row r="69" spans="2:2" s="40" customFormat="1" ht="15" x14ac:dyDescent="0.25">
      <c r="B69" s="46"/>
    </row>
    <row r="70" spans="2:2" s="40" customFormat="1" ht="15" x14ac:dyDescent="0.25">
      <c r="B70" s="46"/>
    </row>
    <row r="71" spans="2:2" s="40" customFormat="1" ht="15" x14ac:dyDescent="0.25">
      <c r="B71" s="46"/>
    </row>
    <row r="72" spans="2:2" s="40" customFormat="1" ht="15" x14ac:dyDescent="0.25">
      <c r="B72" s="46"/>
    </row>
    <row r="73" spans="2:2" s="40" customFormat="1" ht="15" x14ac:dyDescent="0.25">
      <c r="B73" s="46"/>
    </row>
    <row r="74" spans="2:2" s="40" customFormat="1" ht="15" x14ac:dyDescent="0.25">
      <c r="B74" s="46"/>
    </row>
    <row r="75" spans="2:2" s="40" customFormat="1" ht="15" x14ac:dyDescent="0.25">
      <c r="B75" s="46"/>
    </row>
    <row r="76" spans="2:2" s="40" customFormat="1" ht="15" x14ac:dyDescent="0.25">
      <c r="B76" s="46"/>
    </row>
    <row r="77" spans="2:2" s="40" customFormat="1" ht="15" x14ac:dyDescent="0.25">
      <c r="B77" s="46"/>
    </row>
    <row r="78" spans="2:2" s="40" customFormat="1" ht="15" x14ac:dyDescent="0.25">
      <c r="B78" s="46"/>
    </row>
    <row r="79" spans="2:2" s="40" customFormat="1" ht="15" x14ac:dyDescent="0.25">
      <c r="B79" s="46"/>
    </row>
    <row r="80" spans="2:2" s="40" customFormat="1" ht="15" x14ac:dyDescent="0.25">
      <c r="B80" s="46"/>
    </row>
    <row r="81" spans="2:2" s="40" customFormat="1" ht="15" x14ac:dyDescent="0.25">
      <c r="B81" s="46"/>
    </row>
    <row r="82" spans="2:2" s="40" customFormat="1" ht="15" x14ac:dyDescent="0.25">
      <c r="B82" s="46"/>
    </row>
    <row r="83" spans="2:2" s="40" customFormat="1" ht="15" x14ac:dyDescent="0.25">
      <c r="B83" s="46"/>
    </row>
    <row r="84" spans="2:2" s="40" customFormat="1" ht="15" x14ac:dyDescent="0.25">
      <c r="B84" s="46"/>
    </row>
    <row r="85" spans="2:2" s="40" customFormat="1" ht="15" x14ac:dyDescent="0.25">
      <c r="B85" s="46"/>
    </row>
    <row r="86" spans="2:2" s="40" customFormat="1" ht="15" x14ac:dyDescent="0.25">
      <c r="B86" s="46"/>
    </row>
    <row r="87" spans="2:2" s="40" customFormat="1" ht="15" x14ac:dyDescent="0.25">
      <c r="B87" s="46"/>
    </row>
    <row r="88" spans="2:2" s="40" customFormat="1" ht="15" x14ac:dyDescent="0.25">
      <c r="B88" s="46"/>
    </row>
    <row r="89" spans="2:2" s="40" customFormat="1" ht="15" x14ac:dyDescent="0.25">
      <c r="B89" s="46"/>
    </row>
    <row r="90" spans="2:2" s="40" customFormat="1" ht="15" x14ac:dyDescent="0.25">
      <c r="B90" s="46"/>
    </row>
    <row r="91" spans="2:2" s="40" customFormat="1" ht="15" x14ac:dyDescent="0.25">
      <c r="B91" s="46"/>
    </row>
    <row r="92" spans="2:2" s="40" customFormat="1" ht="15" x14ac:dyDescent="0.25">
      <c r="B92" s="46"/>
    </row>
    <row r="93" spans="2:2" s="40" customFormat="1" ht="15" x14ac:dyDescent="0.25">
      <c r="B93" s="46"/>
    </row>
    <row r="94" spans="2:2" s="40" customFormat="1" ht="15" x14ac:dyDescent="0.25">
      <c r="B94" s="46"/>
    </row>
    <row r="95" spans="2:2" s="40" customFormat="1" ht="15" x14ac:dyDescent="0.25">
      <c r="B95" s="46"/>
    </row>
    <row r="96" spans="2:2" s="40" customFormat="1" ht="15" x14ac:dyDescent="0.25">
      <c r="B96" s="46"/>
    </row>
    <row r="97" spans="2:2" s="40" customFormat="1" ht="15" x14ac:dyDescent="0.25">
      <c r="B97" s="46"/>
    </row>
    <row r="98" spans="2:2" s="40" customFormat="1" ht="15" x14ac:dyDescent="0.25">
      <c r="B98" s="46"/>
    </row>
    <row r="99" spans="2:2" s="40" customFormat="1" ht="15" x14ac:dyDescent="0.25">
      <c r="B99" s="46"/>
    </row>
    <row r="100" spans="2:2" s="40" customFormat="1" ht="15" x14ac:dyDescent="0.25">
      <c r="B100" s="46"/>
    </row>
    <row r="101" spans="2:2" s="40" customFormat="1" ht="15" x14ac:dyDescent="0.25">
      <c r="B101" s="46"/>
    </row>
    <row r="102" spans="2:2" s="40" customFormat="1" ht="15" x14ac:dyDescent="0.25">
      <c r="B102" s="46"/>
    </row>
    <row r="103" spans="2:2" s="40" customFormat="1" ht="15" x14ac:dyDescent="0.25">
      <c r="B103" s="46"/>
    </row>
    <row r="104" spans="2:2" s="40" customFormat="1" ht="15" x14ac:dyDescent="0.25">
      <c r="B104" s="46"/>
    </row>
    <row r="105" spans="2:2" s="40" customFormat="1" ht="15" x14ac:dyDescent="0.25">
      <c r="B105" s="46"/>
    </row>
    <row r="106" spans="2:2" s="40" customFormat="1" ht="15" x14ac:dyDescent="0.25">
      <c r="B106" s="46"/>
    </row>
    <row r="107" spans="2:2" s="40" customFormat="1" ht="15" x14ac:dyDescent="0.25">
      <c r="B107" s="46"/>
    </row>
    <row r="108" spans="2:2" s="40" customFormat="1" ht="15" x14ac:dyDescent="0.25">
      <c r="B108" s="46"/>
    </row>
    <row r="109" spans="2:2" s="40" customFormat="1" ht="15" x14ac:dyDescent="0.25">
      <c r="B109" s="46"/>
    </row>
    <row r="110" spans="2:2" s="40" customFormat="1" ht="15" x14ac:dyDescent="0.25">
      <c r="B110" s="46"/>
    </row>
    <row r="111" spans="2:2" s="40" customFormat="1" ht="15" x14ac:dyDescent="0.25">
      <c r="B111" s="46"/>
    </row>
    <row r="112" spans="2:2" s="40" customFormat="1" ht="15" x14ac:dyDescent="0.25">
      <c r="B112" s="46"/>
    </row>
    <row r="113" spans="2:2" s="40" customFormat="1" ht="15" x14ac:dyDescent="0.25">
      <c r="B113" s="46"/>
    </row>
    <row r="114" spans="2:2" s="40" customFormat="1" ht="15" x14ac:dyDescent="0.25">
      <c r="B114" s="46"/>
    </row>
    <row r="115" spans="2:2" s="40" customFormat="1" ht="15" x14ac:dyDescent="0.25">
      <c r="B115" s="46"/>
    </row>
    <row r="116" spans="2:2" s="40" customFormat="1" ht="15" x14ac:dyDescent="0.25">
      <c r="B116" s="46"/>
    </row>
    <row r="117" spans="2:2" s="40" customFormat="1" ht="15" x14ac:dyDescent="0.25">
      <c r="B117" s="46"/>
    </row>
    <row r="118" spans="2:2" s="40" customFormat="1" ht="15" x14ac:dyDescent="0.25">
      <c r="B118" s="46"/>
    </row>
    <row r="119" spans="2:2" s="40" customFormat="1" ht="15" x14ac:dyDescent="0.25">
      <c r="B119" s="46"/>
    </row>
    <row r="120" spans="2:2" s="40" customFormat="1" ht="15" x14ac:dyDescent="0.25">
      <c r="B120" s="46"/>
    </row>
    <row r="121" spans="2:2" s="40" customFormat="1" ht="15" x14ac:dyDescent="0.25">
      <c r="B121" s="46"/>
    </row>
    <row r="122" spans="2:2" s="40" customFormat="1" ht="15" x14ac:dyDescent="0.25">
      <c r="B122" s="46"/>
    </row>
    <row r="123" spans="2:2" s="40" customFormat="1" ht="15" x14ac:dyDescent="0.25">
      <c r="B123" s="46"/>
    </row>
    <row r="124" spans="2:2" s="40" customFormat="1" ht="15" x14ac:dyDescent="0.25">
      <c r="B124" s="46"/>
    </row>
    <row r="125" spans="2:2" s="40" customFormat="1" ht="15" x14ac:dyDescent="0.25">
      <c r="B125" s="46"/>
    </row>
    <row r="126" spans="2:2" s="40" customFormat="1" ht="15" x14ac:dyDescent="0.25">
      <c r="B126" s="46"/>
    </row>
    <row r="127" spans="2:2" s="40" customFormat="1" ht="15" x14ac:dyDescent="0.25">
      <c r="B127" s="46"/>
    </row>
    <row r="128" spans="2:2" s="40" customFormat="1" ht="15" x14ac:dyDescent="0.25">
      <c r="B128" s="46"/>
    </row>
    <row r="129" spans="2:2" s="40" customFormat="1" ht="15" x14ac:dyDescent="0.25">
      <c r="B129" s="46"/>
    </row>
    <row r="130" spans="2:2" s="40" customFormat="1" ht="15" x14ac:dyDescent="0.25">
      <c r="B130" s="46"/>
    </row>
    <row r="131" spans="2:2" s="40" customFormat="1" ht="15" x14ac:dyDescent="0.25">
      <c r="B131" s="46"/>
    </row>
    <row r="132" spans="2:2" s="40" customFormat="1" ht="15" x14ac:dyDescent="0.25">
      <c r="B132" s="46"/>
    </row>
    <row r="133" spans="2:2" s="40" customFormat="1" ht="15" x14ac:dyDescent="0.25">
      <c r="B133" s="46"/>
    </row>
    <row r="134" spans="2:2" s="40" customFormat="1" ht="15" x14ac:dyDescent="0.25">
      <c r="B134" s="46"/>
    </row>
    <row r="135" spans="2:2" s="40" customFormat="1" ht="15" x14ac:dyDescent="0.25">
      <c r="B135" s="46"/>
    </row>
    <row r="136" spans="2:2" s="40" customFormat="1" ht="15" x14ac:dyDescent="0.25">
      <c r="B136" s="46"/>
    </row>
    <row r="137" spans="2:2" s="40" customFormat="1" ht="15" x14ac:dyDescent="0.25">
      <c r="B137" s="46"/>
    </row>
    <row r="138" spans="2:2" s="40" customFormat="1" ht="15" x14ac:dyDescent="0.25">
      <c r="B138" s="46"/>
    </row>
    <row r="139" spans="2:2" s="40" customFormat="1" ht="15" x14ac:dyDescent="0.25">
      <c r="B139" s="46"/>
    </row>
    <row r="140" spans="2:2" s="40" customFormat="1" ht="15" x14ac:dyDescent="0.25">
      <c r="B140" s="46"/>
    </row>
    <row r="141" spans="2:2" s="40" customFormat="1" ht="15" x14ac:dyDescent="0.25">
      <c r="B141" s="46"/>
    </row>
    <row r="142" spans="2:2" s="40" customFormat="1" ht="15" x14ac:dyDescent="0.25">
      <c r="B142" s="46"/>
    </row>
    <row r="143" spans="2:2" s="40" customFormat="1" ht="15" x14ac:dyDescent="0.25">
      <c r="B143" s="46"/>
    </row>
    <row r="144" spans="2:2" s="40" customFormat="1" ht="15" x14ac:dyDescent="0.25">
      <c r="B144" s="46"/>
    </row>
    <row r="145" spans="2:2" s="40" customFormat="1" ht="15" x14ac:dyDescent="0.25">
      <c r="B145" s="46"/>
    </row>
    <row r="146" spans="2:2" s="40" customFormat="1" ht="15" x14ac:dyDescent="0.25">
      <c r="B146" s="46"/>
    </row>
  </sheetData>
  <mergeCells count="15">
    <mergeCell ref="A47:C47"/>
    <mergeCell ref="A2:A3"/>
    <mergeCell ref="B2:C3"/>
    <mergeCell ref="B4:C4"/>
    <mergeCell ref="B5:C5"/>
    <mergeCell ref="A43:C43"/>
    <mergeCell ref="A44:C44"/>
    <mergeCell ref="B11:C11"/>
    <mergeCell ref="B12:C12"/>
    <mergeCell ref="A13:C13"/>
    <mergeCell ref="A45:C45"/>
    <mergeCell ref="B6:C6"/>
    <mergeCell ref="B7:C7"/>
    <mergeCell ref="A8:C8"/>
    <mergeCell ref="B10:C10"/>
  </mergeCells>
  <phoneticPr fontId="2" type="noConversion"/>
  <printOptions horizontalCentered="1"/>
  <pageMargins left="0.55118110236220474" right="0.35433070866141736" top="0.59055118110236227" bottom="0.19685039370078741" header="0.51181102362204722" footer="0.51181102362204722"/>
  <pageSetup paperSize="9" scale="6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85" zoomScaleNormal="100" workbookViewId="0">
      <selection activeCell="O19" sqref="O19"/>
    </sheetView>
  </sheetViews>
  <sheetFormatPr defaultColWidth="9.140625" defaultRowHeight="12.75" x14ac:dyDescent="0.2"/>
  <cols>
    <col min="1" max="1" width="41" style="1" customWidth="1"/>
    <col min="2" max="2" width="20.7109375" style="13" customWidth="1"/>
    <col min="3" max="3" width="17.5703125" style="1" customWidth="1"/>
    <col min="4" max="7" width="0" style="1" hidden="1" customWidth="1"/>
    <col min="8" max="8" width="25.140625" style="1" customWidth="1"/>
    <col min="9" max="9" width="11" style="1" hidden="1" customWidth="1"/>
    <col min="10" max="11" width="0" style="1" hidden="1" customWidth="1"/>
    <col min="12" max="12" width="13.140625" style="1" hidden="1" customWidth="1"/>
    <col min="13" max="13" width="18.5703125" style="1" customWidth="1"/>
    <col min="14" max="16384" width="9.140625" style="1"/>
  </cols>
  <sheetData>
    <row r="1" spans="1:13" ht="15" x14ac:dyDescent="0.25">
      <c r="A1" s="264" t="s">
        <v>124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3" ht="15.75" thickBot="1" x14ac:dyDescent="0.3">
      <c r="A2" s="11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.75" customHeight="1" thickBot="1" x14ac:dyDescent="0.25">
      <c r="A3" s="29" t="s">
        <v>0</v>
      </c>
      <c r="B3" s="272" t="s">
        <v>4</v>
      </c>
      <c r="C3" s="273"/>
      <c r="D3" s="273"/>
      <c r="E3" s="273"/>
      <c r="F3" s="273"/>
      <c r="G3" s="273"/>
      <c r="H3" s="274"/>
    </row>
    <row r="4" spans="1:13" ht="15.75" thickBot="1" x14ac:dyDescent="0.25">
      <c r="A4" s="30" t="s">
        <v>1</v>
      </c>
      <c r="B4" s="269">
        <v>8620018330</v>
      </c>
      <c r="C4" s="270"/>
      <c r="D4" s="270"/>
      <c r="E4" s="270"/>
      <c r="F4" s="270"/>
      <c r="G4" s="270"/>
      <c r="H4" s="271"/>
    </row>
    <row r="5" spans="1:13" ht="15.75" thickBot="1" x14ac:dyDescent="0.25">
      <c r="A5" s="30" t="s">
        <v>2</v>
      </c>
      <c r="B5" s="269">
        <v>862450001</v>
      </c>
      <c r="C5" s="270"/>
      <c r="D5" s="270"/>
      <c r="E5" s="270"/>
      <c r="F5" s="270"/>
      <c r="G5" s="270"/>
      <c r="H5" s="271"/>
    </row>
    <row r="6" spans="1:13" ht="45.75" customHeight="1" thickBot="1" x14ac:dyDescent="0.25">
      <c r="A6" s="30" t="s">
        <v>3</v>
      </c>
      <c r="B6" s="266" t="s">
        <v>81</v>
      </c>
      <c r="C6" s="267"/>
      <c r="D6" s="267"/>
      <c r="E6" s="267"/>
      <c r="F6" s="267"/>
      <c r="G6" s="267"/>
      <c r="H6" s="268"/>
    </row>
    <row r="7" spans="1:13" ht="24.75" customHeight="1" thickBot="1" x14ac:dyDescent="0.3">
      <c r="B7" s="31"/>
      <c r="C7" s="14"/>
      <c r="H7" s="14"/>
      <c r="I7" s="14"/>
      <c r="M7" s="12" t="s">
        <v>72</v>
      </c>
    </row>
    <row r="8" spans="1:13" ht="14.25" customHeight="1" x14ac:dyDescent="0.2">
      <c r="A8" s="275" t="s">
        <v>73</v>
      </c>
      <c r="B8" s="278" t="s">
        <v>82</v>
      </c>
      <c r="C8" s="281" t="s">
        <v>113</v>
      </c>
      <c r="D8" s="282"/>
      <c r="E8" s="282"/>
      <c r="F8" s="282"/>
      <c r="G8" s="282"/>
      <c r="H8" s="282"/>
      <c r="I8" s="282"/>
      <c r="J8" s="282"/>
      <c r="K8" s="282"/>
      <c r="L8" s="283"/>
      <c r="M8" s="258" t="s">
        <v>65</v>
      </c>
    </row>
    <row r="9" spans="1:13" ht="25.5" customHeight="1" x14ac:dyDescent="0.2">
      <c r="A9" s="276"/>
      <c r="B9" s="279"/>
      <c r="C9" s="261" t="s">
        <v>74</v>
      </c>
      <c r="D9" s="262"/>
      <c r="E9" s="262"/>
      <c r="F9" s="262"/>
      <c r="G9" s="262"/>
      <c r="H9" s="262" t="s">
        <v>75</v>
      </c>
      <c r="I9" s="262"/>
      <c r="J9" s="262"/>
      <c r="K9" s="262"/>
      <c r="L9" s="263"/>
      <c r="M9" s="259"/>
    </row>
    <row r="10" spans="1:13" ht="13.5" thickBot="1" x14ac:dyDescent="0.25">
      <c r="A10" s="277"/>
      <c r="B10" s="280"/>
      <c r="C10" s="48" t="s">
        <v>76</v>
      </c>
      <c r="D10" s="49" t="s">
        <v>77</v>
      </c>
      <c r="E10" s="49" t="s">
        <v>78</v>
      </c>
      <c r="F10" s="49" t="s">
        <v>79</v>
      </c>
      <c r="G10" s="49" t="s">
        <v>80</v>
      </c>
      <c r="H10" s="49" t="s">
        <v>76</v>
      </c>
      <c r="I10" s="15" t="s">
        <v>77</v>
      </c>
      <c r="J10" s="15" t="s">
        <v>78</v>
      </c>
      <c r="K10" s="15" t="s">
        <v>79</v>
      </c>
      <c r="L10" s="16" t="s">
        <v>80</v>
      </c>
      <c r="M10" s="260"/>
    </row>
    <row r="11" spans="1:13" s="19" customFormat="1" ht="24" customHeight="1" thickBot="1" x14ac:dyDescent="0.3">
      <c r="A11" s="17" t="s">
        <v>66</v>
      </c>
      <c r="B11" s="18">
        <f>B13+B16</f>
        <v>7543.647712</v>
      </c>
      <c r="C11" s="18">
        <f t="shared" ref="C11:H11" si="0">C13+C16</f>
        <v>6188.2753440000015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5257.6401220338994</v>
      </c>
      <c r="I11" s="18" t="e">
        <f>#REF!+#REF!+I13+I16</f>
        <v>#REF!</v>
      </c>
      <c r="J11" s="18" t="e">
        <f>#REF!+#REF!+J13+J16</f>
        <v>#REF!</v>
      </c>
      <c r="K11" s="18" t="e">
        <f>#REF!+#REF!+K13+K16</f>
        <v>#REF!</v>
      </c>
      <c r="L11" s="18" t="e">
        <f>#REF!+#REF!+L13+L16</f>
        <v>#REF!</v>
      </c>
      <c r="M11" s="18" t="s">
        <v>87</v>
      </c>
    </row>
    <row r="12" spans="1:13" ht="15" x14ac:dyDescent="0.2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ht="15" x14ac:dyDescent="0.25">
      <c r="A13" s="20" t="s">
        <v>67</v>
      </c>
      <c r="B13" s="26">
        <f>SUM(B14:B15)</f>
        <v>8.1873119999999986</v>
      </c>
      <c r="C13" s="26">
        <f>SUM(C14:C15)</f>
        <v>6.9157440000000001</v>
      </c>
      <c r="D13" s="27"/>
      <c r="E13" s="27"/>
      <c r="F13" s="27"/>
      <c r="G13" s="27"/>
      <c r="H13" s="26">
        <f>SUM(H14:H15)</f>
        <v>5.8608000000000002</v>
      </c>
      <c r="I13" s="27"/>
      <c r="J13" s="27"/>
      <c r="K13" s="27"/>
      <c r="L13" s="27"/>
      <c r="M13" s="28"/>
    </row>
    <row r="14" spans="1:13" ht="51.75" x14ac:dyDescent="0.25">
      <c r="A14" s="21" t="s">
        <v>88</v>
      </c>
      <c r="B14" s="22">
        <f>6.9384*1.18</f>
        <v>8.1873119999999986</v>
      </c>
      <c r="C14" s="23">
        <f>5.8608*1.18</f>
        <v>6.9157440000000001</v>
      </c>
      <c r="D14" s="23"/>
      <c r="E14" s="23"/>
      <c r="F14" s="23"/>
      <c r="G14" s="23"/>
      <c r="H14" s="23">
        <f>5.8608</f>
        <v>5.8608000000000002</v>
      </c>
      <c r="I14" s="23"/>
      <c r="J14" s="23"/>
      <c r="K14" s="23"/>
      <c r="L14" s="25"/>
      <c r="M14" s="24" t="s">
        <v>87</v>
      </c>
    </row>
    <row r="15" spans="1:13" ht="15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30" x14ac:dyDescent="0.25">
      <c r="A16" s="20" t="s">
        <v>83</v>
      </c>
      <c r="B16" s="26">
        <f>SUM(B17:B37)</f>
        <v>7535.4603999999999</v>
      </c>
      <c r="C16" s="26">
        <f>SUM(C17:C37)</f>
        <v>6181.3596000000016</v>
      </c>
      <c r="D16" s="27"/>
      <c r="E16" s="27"/>
      <c r="F16" s="27"/>
      <c r="G16" s="27"/>
      <c r="H16" s="26">
        <f>SUM(H17:H37)</f>
        <v>5251.779322033899</v>
      </c>
      <c r="I16" s="27"/>
      <c r="J16" s="27"/>
      <c r="K16" s="27"/>
      <c r="L16" s="27"/>
      <c r="M16" s="27"/>
    </row>
    <row r="17" spans="1:13" ht="39" x14ac:dyDescent="0.25">
      <c r="A17" s="32" t="s">
        <v>89</v>
      </c>
      <c r="B17" s="26">
        <f>'[3]Отчет ТЭ (Табл. 2)'!M18*1.18</f>
        <v>468.51599999999991</v>
      </c>
      <c r="C17" s="27">
        <f>'[3]Отчет ТЭ (Табл. 2)'!N18*1.18</f>
        <v>424.79999999999995</v>
      </c>
      <c r="D17" s="27"/>
      <c r="E17" s="27"/>
      <c r="F17" s="27"/>
      <c r="G17" s="27"/>
      <c r="H17" s="27">
        <f>'[3]Отчет ТЭ (Табл. 2)'!N18</f>
        <v>360</v>
      </c>
      <c r="I17" s="27"/>
      <c r="J17" s="27"/>
      <c r="K17" s="27"/>
      <c r="L17" s="33"/>
      <c r="M17" s="34" t="s">
        <v>87</v>
      </c>
    </row>
    <row r="18" spans="1:13" ht="15" x14ac:dyDescent="0.25">
      <c r="A18" s="21" t="s">
        <v>90</v>
      </c>
      <c r="B18" s="26">
        <f>'[3]Отчет ТЭ (Табл. 2)'!M19*1.18</f>
        <v>3816.9319999999998</v>
      </c>
      <c r="C18" s="27">
        <f>'[3]Отчет ТЭ (Табл. 2)'!N19*1.18</f>
        <v>2591.3404</v>
      </c>
      <c r="D18" s="27"/>
      <c r="E18" s="27"/>
      <c r="F18" s="27"/>
      <c r="G18" s="27"/>
      <c r="H18" s="27">
        <f>'[3]Отчет ТЭ (Табл. 2)'!N19</f>
        <v>2196.0511864406781</v>
      </c>
      <c r="I18" s="27"/>
      <c r="J18" s="27"/>
      <c r="K18" s="27"/>
      <c r="L18" s="33"/>
      <c r="M18" s="34" t="s">
        <v>87</v>
      </c>
    </row>
    <row r="19" spans="1:13" ht="26.25" x14ac:dyDescent="0.25">
      <c r="A19" s="21" t="s">
        <v>91</v>
      </c>
      <c r="B19" s="26">
        <f>'[3]Отчет ТЭ (Табл. 2)'!M20*1.18</f>
        <v>8.4960000000000004</v>
      </c>
      <c r="C19" s="27">
        <f>'[3]Отчет ТЭ (Табл. 2)'!N20*1.18</f>
        <v>8.2992000000000008</v>
      </c>
      <c r="D19" s="27"/>
      <c r="E19" s="27"/>
      <c r="F19" s="27"/>
      <c r="G19" s="27"/>
      <c r="H19" s="27">
        <f>'[3]Отчет ТЭ (Табл. 2)'!N20</f>
        <v>7.0332203389830514</v>
      </c>
      <c r="I19" s="27"/>
      <c r="J19" s="27"/>
      <c r="K19" s="27"/>
      <c r="L19" s="33"/>
      <c r="M19" s="34" t="s">
        <v>87</v>
      </c>
    </row>
    <row r="20" spans="1:13" ht="26.25" x14ac:dyDescent="0.25">
      <c r="A20" s="21" t="s">
        <v>92</v>
      </c>
      <c r="B20" s="26">
        <f>'[3]Отчет ТЭ (Табл. 2)'!M21*1.18</f>
        <v>424.79999999999995</v>
      </c>
      <c r="C20" s="27">
        <f>'[3]Отчет ТЭ (Табл. 2)'!N21*1.18</f>
        <v>352.19640000000004</v>
      </c>
      <c r="D20" s="27"/>
      <c r="E20" s="27"/>
      <c r="F20" s="27"/>
      <c r="G20" s="27"/>
      <c r="H20" s="27">
        <f>'[3]Отчет ТЭ (Табл. 2)'!N21</f>
        <v>298.47152542372885</v>
      </c>
      <c r="I20" s="27"/>
      <c r="J20" s="27"/>
      <c r="K20" s="27"/>
      <c r="L20" s="33"/>
      <c r="M20" s="34" t="s">
        <v>87</v>
      </c>
    </row>
    <row r="21" spans="1:13" ht="26.25" x14ac:dyDescent="0.25">
      <c r="A21" s="21" t="s">
        <v>93</v>
      </c>
      <c r="B21" s="26">
        <f>'[3]Отчет ТЭ (Табл. 2)'!M22*1.18</f>
        <v>417.71999999999997</v>
      </c>
      <c r="C21" s="27">
        <f>'[3]Отчет ТЭ (Табл. 2)'!N22*1.18</f>
        <v>355.75919999999996</v>
      </c>
      <c r="D21" s="27"/>
      <c r="E21" s="27"/>
      <c r="F21" s="27"/>
      <c r="G21" s="27"/>
      <c r="H21" s="27">
        <f>'[3]Отчет ТЭ (Табл. 2)'!N22</f>
        <v>301.49084745762713</v>
      </c>
      <c r="I21" s="27"/>
      <c r="J21" s="27"/>
      <c r="K21" s="27"/>
      <c r="L21" s="33"/>
      <c r="M21" s="34" t="s">
        <v>87</v>
      </c>
    </row>
    <row r="22" spans="1:13" ht="26.25" x14ac:dyDescent="0.25">
      <c r="A22" s="21" t="s">
        <v>94</v>
      </c>
      <c r="B22" s="26">
        <f>'[3]Отчет ТЭ (Табл. 2)'!M23*1.18</f>
        <v>703.27199999999993</v>
      </c>
      <c r="C22" s="27">
        <f>'[3]Отчет ТЭ (Табл. 2)'!N23*1.18</f>
        <v>833.94720000000007</v>
      </c>
      <c r="D22" s="27"/>
      <c r="E22" s="27"/>
      <c r="F22" s="27"/>
      <c r="G22" s="27"/>
      <c r="H22" s="27">
        <f>'[3]Отчет ТЭ (Табл. 2)'!N23</f>
        <v>706.73491525423742</v>
      </c>
      <c r="I22" s="27"/>
      <c r="J22" s="27"/>
      <c r="K22" s="27"/>
      <c r="L22" s="33"/>
      <c r="M22" s="34" t="s">
        <v>87</v>
      </c>
    </row>
    <row r="23" spans="1:13" ht="15" x14ac:dyDescent="0.25">
      <c r="A23" s="21" t="s">
        <v>95</v>
      </c>
      <c r="B23" s="26">
        <f>'[3]Отчет ТЭ (Табл. 2)'!M24*1.18</f>
        <v>769.53</v>
      </c>
      <c r="C23" s="27">
        <f>'[3]Отчет ТЭ (Табл. 2)'!N24*1.18</f>
        <v>769.52879999999993</v>
      </c>
      <c r="D23" s="27"/>
      <c r="E23" s="27"/>
      <c r="F23" s="27"/>
      <c r="G23" s="27"/>
      <c r="H23" s="27">
        <f>'[3]Отчет ТЭ (Табл. 2)'!N24</f>
        <v>652.14305084745763</v>
      </c>
      <c r="I23" s="27"/>
      <c r="J23" s="27"/>
      <c r="K23" s="27"/>
      <c r="L23" s="33"/>
      <c r="M23" s="34" t="s">
        <v>87</v>
      </c>
    </row>
    <row r="24" spans="1:13" ht="39" x14ac:dyDescent="0.25">
      <c r="A24" s="21" t="s">
        <v>96</v>
      </c>
      <c r="B24" s="26">
        <f>'[3]Отчет ТЭ (Табл. 2)'!M25*1.18</f>
        <v>38.94</v>
      </c>
      <c r="C24" s="27">
        <f>'[3]Отчет ТЭ (Табл. 2)'!N25*1.18</f>
        <v>38.064000000000007</v>
      </c>
      <c r="D24" s="27"/>
      <c r="E24" s="27"/>
      <c r="F24" s="27"/>
      <c r="G24" s="27"/>
      <c r="H24" s="27">
        <f>'[3]Отчет ТЭ (Табл. 2)'!N25</f>
        <v>32.257627118644074</v>
      </c>
      <c r="I24" s="27"/>
      <c r="J24" s="27"/>
      <c r="K24" s="27"/>
      <c r="L24" s="33"/>
      <c r="M24" s="34" t="s">
        <v>87</v>
      </c>
    </row>
    <row r="25" spans="1:13" ht="15" x14ac:dyDescent="0.25">
      <c r="A25" s="21" t="s">
        <v>97</v>
      </c>
      <c r="B25" s="26">
        <f>'[3]Отчет ТЭ (Табл. 2)'!M26*1.18</f>
        <v>16.000800000000002</v>
      </c>
      <c r="C25" s="27">
        <f>'[3]Отчет ТЭ (Табл. 2)'!N26*1.18</f>
        <v>5.1647999999999996</v>
      </c>
      <c r="D25" s="27"/>
      <c r="E25" s="27"/>
      <c r="F25" s="27"/>
      <c r="G25" s="27"/>
      <c r="H25" s="27">
        <f>'[3]Отчет ТЭ (Табл. 2)'!N26</f>
        <v>4.3769491525423732</v>
      </c>
      <c r="I25" s="27"/>
      <c r="J25" s="27"/>
      <c r="K25" s="27"/>
      <c r="L25" s="33"/>
      <c r="M25" s="34" t="s">
        <v>87</v>
      </c>
    </row>
    <row r="26" spans="1:13" ht="15" x14ac:dyDescent="0.25">
      <c r="A26" s="21" t="s">
        <v>98</v>
      </c>
      <c r="B26" s="26">
        <f>'[3]Отчет ТЭ (Табл. 2)'!M27*1.18</f>
        <v>42.48</v>
      </c>
      <c r="C26" s="27">
        <f>'[3]Отчет ТЭ (Табл. 2)'!N27*1.18</f>
        <v>55.272000000000006</v>
      </c>
      <c r="D26" s="27"/>
      <c r="E26" s="27"/>
      <c r="F26" s="27"/>
      <c r="G26" s="27"/>
      <c r="H26" s="27">
        <f>'[3]Отчет ТЭ (Табл. 2)'!N27</f>
        <v>46.840677966101701</v>
      </c>
      <c r="I26" s="27"/>
      <c r="J26" s="27"/>
      <c r="K26" s="27"/>
      <c r="L26" s="33"/>
      <c r="M26" s="34" t="s">
        <v>87</v>
      </c>
    </row>
    <row r="27" spans="1:13" ht="15" x14ac:dyDescent="0.25">
      <c r="A27" s="21" t="s">
        <v>99</v>
      </c>
      <c r="B27" s="26">
        <f>'[3]Отчет ТЭ (Табл. 2)'!M28*1.18</f>
        <v>29.832000000000001</v>
      </c>
      <c r="C27" s="27">
        <f>'[3]Отчет ТЭ (Табл. 2)'!N28*1.18</f>
        <v>15.1092</v>
      </c>
      <c r="D27" s="27"/>
      <c r="E27" s="27"/>
      <c r="F27" s="27"/>
      <c r="G27" s="27"/>
      <c r="H27" s="27">
        <f>'[3]Отчет ТЭ (Табл. 2)'!N28</f>
        <v>12.804406779661017</v>
      </c>
      <c r="I27" s="27"/>
      <c r="J27" s="27"/>
      <c r="K27" s="27"/>
      <c r="L27" s="33"/>
      <c r="M27" s="34" t="s">
        <v>87</v>
      </c>
    </row>
    <row r="28" spans="1:13" ht="26.25" x14ac:dyDescent="0.25">
      <c r="A28" s="21" t="s">
        <v>100</v>
      </c>
      <c r="B28" s="26">
        <f>'[3]Отчет ТЭ (Табл. 2)'!M29*1.18</f>
        <v>273.17520000000002</v>
      </c>
      <c r="C28" s="27">
        <f>'[3]Отчет ТЭ (Табл. 2)'!N29*1.18</f>
        <v>273.67200000000003</v>
      </c>
      <c r="D28" s="27"/>
      <c r="E28" s="27"/>
      <c r="F28" s="27"/>
      <c r="G28" s="27"/>
      <c r="H28" s="27">
        <f>'[3]Отчет ТЭ (Табл. 2)'!N29</f>
        <v>231.9254237288136</v>
      </c>
      <c r="I28" s="27"/>
      <c r="J28" s="27"/>
      <c r="K28" s="27"/>
      <c r="L28" s="33"/>
      <c r="M28" s="34" t="s">
        <v>87</v>
      </c>
    </row>
    <row r="29" spans="1:13" ht="26.25" x14ac:dyDescent="0.25">
      <c r="A29" s="21" t="s">
        <v>101</v>
      </c>
      <c r="B29" s="26">
        <f>'[3]Отчет ТЭ (Табл. 2)'!M30*1.18</f>
        <v>46.686</v>
      </c>
      <c r="C29" s="27">
        <f>'[3]Отчет ТЭ (Табл. 2)'!N30*1.18</f>
        <v>25.080000000000002</v>
      </c>
      <c r="D29" s="27"/>
      <c r="E29" s="27"/>
      <c r="F29" s="27"/>
      <c r="G29" s="27"/>
      <c r="H29" s="27">
        <f>'[3]Отчет ТЭ (Табл. 2)'!N30</f>
        <v>21.254237288135595</v>
      </c>
      <c r="I29" s="27"/>
      <c r="J29" s="27"/>
      <c r="K29" s="27"/>
      <c r="L29" s="33"/>
      <c r="M29" s="34" t="s">
        <v>87</v>
      </c>
    </row>
    <row r="30" spans="1:13" ht="15" x14ac:dyDescent="0.25">
      <c r="A30" s="21" t="s">
        <v>102</v>
      </c>
      <c r="B30" s="26">
        <f>'[3]Отчет ТЭ (Табл. 2)'!M31*1.18</f>
        <v>176.86799999999999</v>
      </c>
      <c r="C30" s="27">
        <f>'[3]Отчет ТЭ (Табл. 2)'!N31*1.18</f>
        <v>72.517200000000003</v>
      </c>
      <c r="D30" s="27"/>
      <c r="E30" s="27"/>
      <c r="F30" s="27"/>
      <c r="G30" s="27"/>
      <c r="H30" s="27">
        <f>'[3]Отчет ТЭ (Табл. 2)'!N31</f>
        <v>61.455254237288138</v>
      </c>
      <c r="I30" s="27"/>
      <c r="J30" s="27"/>
      <c r="K30" s="27"/>
      <c r="L30" s="33"/>
      <c r="M30" s="34" t="s">
        <v>87</v>
      </c>
    </row>
    <row r="31" spans="1:13" ht="26.25" x14ac:dyDescent="0.25">
      <c r="A31" s="21" t="s">
        <v>103</v>
      </c>
      <c r="B31" s="26">
        <f>'[3]Отчет ТЭ (Табл. 2)'!M32*1.18</f>
        <v>70.8</v>
      </c>
      <c r="C31" s="27">
        <f>'[3]Отчет ТЭ (Табл. 2)'!N32*1.18</f>
        <v>32.868000000000002</v>
      </c>
      <c r="D31" s="27"/>
      <c r="E31" s="27"/>
      <c r="F31" s="27"/>
      <c r="G31" s="27"/>
      <c r="H31" s="27">
        <f>'[3]Отчет ТЭ (Табл. 2)'!N32</f>
        <v>27.854237288135597</v>
      </c>
      <c r="I31" s="27"/>
      <c r="J31" s="27"/>
      <c r="K31" s="27"/>
      <c r="L31" s="33"/>
      <c r="M31" s="34" t="s">
        <v>87</v>
      </c>
    </row>
    <row r="32" spans="1:13" ht="26.25" x14ac:dyDescent="0.25">
      <c r="A32" s="21" t="s">
        <v>104</v>
      </c>
      <c r="B32" s="26">
        <f>'[3]Отчет ТЭ (Табл. 2)'!M33*1.18</f>
        <v>68.336399999999998</v>
      </c>
      <c r="C32" s="27">
        <f>'[3]Отчет ТЭ (Табл. 2)'!N33*1.18</f>
        <v>46.92</v>
      </c>
      <c r="D32" s="27"/>
      <c r="E32" s="27"/>
      <c r="F32" s="27"/>
      <c r="G32" s="27"/>
      <c r="H32" s="27">
        <f>'[3]Отчет ТЭ (Табл. 2)'!N33-1</f>
        <v>38.762711864406782</v>
      </c>
      <c r="I32" s="27"/>
      <c r="J32" s="27"/>
      <c r="K32" s="27"/>
      <c r="L32" s="33"/>
      <c r="M32" s="34" t="s">
        <v>87</v>
      </c>
    </row>
    <row r="33" spans="1:13" ht="39" x14ac:dyDescent="0.25">
      <c r="A33" s="21" t="s">
        <v>105</v>
      </c>
      <c r="B33" s="26">
        <f>'[3]Отчет ТЭ (Табл. 2)'!M34*1.18</f>
        <v>12.036000000000001</v>
      </c>
      <c r="C33" s="27">
        <f>'[3]Отчет ТЭ (Табл. 2)'!N34*1.18</f>
        <v>7.3032000000000004</v>
      </c>
      <c r="D33" s="27"/>
      <c r="E33" s="27"/>
      <c r="F33" s="27"/>
      <c r="G33" s="27"/>
      <c r="H33" s="27">
        <f>'[3]Отчет ТЭ (Табл. 2)'!N34</f>
        <v>6.1891525423728817</v>
      </c>
      <c r="I33" s="27"/>
      <c r="J33" s="27"/>
      <c r="K33" s="27"/>
      <c r="L33" s="33"/>
      <c r="M33" s="34" t="s">
        <v>87</v>
      </c>
    </row>
    <row r="34" spans="1:13" ht="39" x14ac:dyDescent="0.25">
      <c r="A34" s="21" t="s">
        <v>106</v>
      </c>
      <c r="B34" s="26">
        <f>'[3]Отчет ТЭ (Табл. 2)'!M35*1.18</f>
        <v>18.407999999999998</v>
      </c>
      <c r="C34" s="27">
        <f>'[3]Отчет ТЭ (Табл. 2)'!N35*1.18</f>
        <v>26.832000000000001</v>
      </c>
      <c r="D34" s="27"/>
      <c r="E34" s="27"/>
      <c r="F34" s="27"/>
      <c r="G34" s="27"/>
      <c r="H34" s="27">
        <f>'[3]Отчет ТЭ (Табл. 2)'!N35</f>
        <v>22.738983050847459</v>
      </c>
      <c r="I34" s="27"/>
      <c r="J34" s="27"/>
      <c r="K34" s="27"/>
      <c r="L34" s="33"/>
      <c r="M34" s="34" t="s">
        <v>87</v>
      </c>
    </row>
    <row r="35" spans="1:13" ht="39" x14ac:dyDescent="0.25">
      <c r="A35" s="21" t="s">
        <v>107</v>
      </c>
      <c r="B35" s="26">
        <f>'[3]Отчет ТЭ (Табл. 2)'!M36*1.18</f>
        <v>2.8319999999999999</v>
      </c>
      <c r="C35" s="27">
        <f>'[3]Отчет ТЭ (Табл. 2)'!N36*1.18</f>
        <v>2.8260000000000001</v>
      </c>
      <c r="D35" s="27"/>
      <c r="E35" s="27"/>
      <c r="F35" s="27"/>
      <c r="G35" s="27"/>
      <c r="H35" s="27">
        <f>'[3]Отчет ТЭ (Табл. 2)'!N36</f>
        <v>2.3949152542372882</v>
      </c>
      <c r="I35" s="27"/>
      <c r="J35" s="27"/>
      <c r="K35" s="27"/>
      <c r="L35" s="33"/>
      <c r="M35" s="34" t="s">
        <v>87</v>
      </c>
    </row>
    <row r="36" spans="1:13" ht="15" x14ac:dyDescent="0.25">
      <c r="A36" s="21" t="s">
        <v>108</v>
      </c>
      <c r="B36" s="26">
        <v>0</v>
      </c>
      <c r="C36" s="27">
        <v>94</v>
      </c>
      <c r="D36" s="27"/>
      <c r="E36" s="27"/>
      <c r="F36" s="27"/>
      <c r="G36" s="27"/>
      <c r="H36" s="27">
        <v>94</v>
      </c>
      <c r="I36" s="27"/>
      <c r="J36" s="27"/>
      <c r="K36" s="27"/>
      <c r="L36" s="33"/>
      <c r="M36" s="34" t="s">
        <v>87</v>
      </c>
    </row>
    <row r="37" spans="1:13" ht="15" x14ac:dyDescent="0.25">
      <c r="A37" s="21" t="s">
        <v>109</v>
      </c>
      <c r="B37" s="26">
        <f>110*1.18</f>
        <v>129.79999999999998</v>
      </c>
      <c r="C37" s="27">
        <f>127*1.18</f>
        <v>149.85999999999999</v>
      </c>
      <c r="D37" s="27"/>
      <c r="E37" s="27"/>
      <c r="F37" s="27"/>
      <c r="G37" s="27"/>
      <c r="H37" s="27">
        <f>127</f>
        <v>127</v>
      </c>
      <c r="I37" s="27"/>
      <c r="J37" s="27"/>
      <c r="K37" s="27"/>
      <c r="L37" s="33"/>
      <c r="M37" s="34" t="s">
        <v>87</v>
      </c>
    </row>
    <row r="39" spans="1:13" x14ac:dyDescent="0.2">
      <c r="H39" s="14"/>
    </row>
  </sheetData>
  <mergeCells count="11">
    <mergeCell ref="M8:M10"/>
    <mergeCell ref="C9:G9"/>
    <mergeCell ref="H9:L9"/>
    <mergeCell ref="A1:L1"/>
    <mergeCell ref="B6:H6"/>
    <mergeCell ref="B4:H4"/>
    <mergeCell ref="B5:H5"/>
    <mergeCell ref="B3:H3"/>
    <mergeCell ref="A8:A10"/>
    <mergeCell ref="B8:B10"/>
    <mergeCell ref="C8:L8"/>
  </mergeCells>
  <phoneticPr fontId="2" type="noConversion"/>
  <printOptions horizontalCentered="1"/>
  <pageMargins left="0.55118110236220474" right="0.15748031496062992" top="0.59055118110236227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п.12 а_ТЭ</vt:lpstr>
      <vt:lpstr>п.12 а_ТН</vt:lpstr>
      <vt:lpstr>п.12 е</vt:lpstr>
      <vt:lpstr>п.14_тэ</vt:lpstr>
      <vt:lpstr>п.14_тн</vt:lpstr>
      <vt:lpstr>п.26</vt:lpstr>
      <vt:lpstr>п.16 (а-г)</vt:lpstr>
      <vt:lpstr>п.16(д)</vt:lpstr>
      <vt:lpstr>п.14_тэ!Заголовки_для_печати</vt:lpstr>
      <vt:lpstr>'п.12 а_ТН'!Область_печати</vt:lpstr>
      <vt:lpstr>'п.12 е'!Область_печати</vt:lpstr>
      <vt:lpstr>п.14_тэ!Область_печати</vt:lpstr>
      <vt:lpstr>п.26!Область_печати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VorotintsevaMA</dc:creator>
  <cp:lastModifiedBy>Бадмаев Вячеслав Олегович</cp:lastModifiedBy>
  <cp:lastPrinted>2015-05-08T03:35:50Z</cp:lastPrinted>
  <dcterms:created xsi:type="dcterms:W3CDTF">2011-05-31T03:09:57Z</dcterms:created>
  <dcterms:modified xsi:type="dcterms:W3CDTF">2018-05-04T01:01:23Z</dcterms:modified>
</cp:coreProperties>
</file>